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CNH4" sheetId="1" r:id="rId1"/>
  </sheets>
  <definedNames>
    <definedName name="_xlnm._FilterDatabase" localSheetId="0" hidden="1">'TCNH4'!$A$1:$GD$10</definedName>
  </definedNames>
  <calcPr fullCalcOnLoad="1"/>
</workbook>
</file>

<file path=xl/sharedStrings.xml><?xml version="1.0" encoding="utf-8"?>
<sst xmlns="http://schemas.openxmlformats.org/spreadsheetml/2006/main" count="322" uniqueCount="250">
  <si>
    <t>THI KẾ TOÁN TC-L2</t>
  </si>
  <si>
    <t>KẾ TOÁN TC</t>
  </si>
  <si>
    <t>NLCB2</t>
  </si>
  <si>
    <t>TB HỌC KỲ 3-L1</t>
  </si>
  <si>
    <t>ĐVHT HK3</t>
  </si>
  <si>
    <t>TB HỌC KỲ 3 -L2</t>
  </si>
  <si>
    <t>KẾ TOÁN TC(5ĐVHT)</t>
  </si>
  <si>
    <t>Nợ HP1</t>
  </si>
  <si>
    <t>05/12/1994</t>
  </si>
  <si>
    <t>THI TTHCM-L1</t>
  </si>
  <si>
    <t>THI TTHCM-L2</t>
  </si>
  <si>
    <t>TB TTHCM-L1</t>
  </si>
  <si>
    <t>TTHCM (45T)</t>
  </si>
  <si>
    <t>TTHCM(3ĐVHT)</t>
  </si>
  <si>
    <t>THI PLKT-L1</t>
  </si>
  <si>
    <t>THI PLKT-L2</t>
  </si>
  <si>
    <t>TB PLKT-L1</t>
  </si>
  <si>
    <t>PLKT(45T)</t>
  </si>
  <si>
    <t>PLKT(3ĐVHT)</t>
  </si>
  <si>
    <t>THI NVKDXNK-L1</t>
  </si>
  <si>
    <t>THI NVKDXNK-L2</t>
  </si>
  <si>
    <t>TB NVKDXNK-L1</t>
  </si>
  <si>
    <t>NVKDXNK(45T)</t>
  </si>
  <si>
    <t>NVKDXNK(3ĐVHT)</t>
  </si>
  <si>
    <t>XT106(6.4.15)</t>
  </si>
  <si>
    <t>THI NN2-L1</t>
  </si>
  <si>
    <t>THI NN2-L2</t>
  </si>
  <si>
    <t>TB NN2-L1</t>
  </si>
  <si>
    <t>NN2(45T)</t>
  </si>
  <si>
    <t>NN2 (3ĐVHT)</t>
  </si>
  <si>
    <t>STT</t>
  </si>
  <si>
    <t>Mã SV</t>
  </si>
  <si>
    <t>Lớp</t>
  </si>
  <si>
    <t>Họ đệm</t>
  </si>
  <si>
    <t>Tên</t>
  </si>
  <si>
    <t>Ghi chú</t>
  </si>
  <si>
    <t>GDQP</t>
  </si>
  <si>
    <t>GDTC</t>
  </si>
  <si>
    <t>TB ĐIỀU KIỆN</t>
  </si>
  <si>
    <t>THI NLCB1-L1</t>
  </si>
  <si>
    <t>THI NLCB1-L2</t>
  </si>
  <si>
    <t>TB NLCB1-L1</t>
  </si>
  <si>
    <t>NLCB1</t>
  </si>
  <si>
    <t>NLCB1(4ĐVHT)</t>
  </si>
  <si>
    <t>THI NN1-L1</t>
  </si>
  <si>
    <t>THI NN1-L2</t>
  </si>
  <si>
    <t>TB NN1-L1</t>
  </si>
  <si>
    <t>NN1(75T)</t>
  </si>
  <si>
    <t>NN1 (5ĐVHT)</t>
  </si>
  <si>
    <t>THI TIN CS-L1</t>
  </si>
  <si>
    <t>THI TIN CS-L2</t>
  </si>
  <si>
    <t>TB TIN CS-L1</t>
  </si>
  <si>
    <t>TIN CS(30T)</t>
  </si>
  <si>
    <t>TIN CS(2ĐVHT)</t>
  </si>
  <si>
    <t>TB KỲ 1 - L1</t>
  </si>
  <si>
    <t>ĐVHT KỲ 1</t>
  </si>
  <si>
    <t>TBKỲ 1 - L2</t>
  </si>
  <si>
    <t>THI QTH-L1</t>
  </si>
  <si>
    <t>THI QTH-L2</t>
  </si>
  <si>
    <t>TB QTH-L1</t>
  </si>
  <si>
    <t>QUẢN TRỊ HỌC</t>
  </si>
  <si>
    <t>QTH (3ĐVHT)</t>
  </si>
  <si>
    <t>THI TOÁN ƯD-L1</t>
  </si>
  <si>
    <t>THI TOÁN ƯD-L2</t>
  </si>
  <si>
    <t>TB TOÁN ƯD-L1</t>
  </si>
  <si>
    <t>TOÁN ƯD (60T)</t>
  </si>
  <si>
    <t>TOÁN ƯD (4ĐVHT)</t>
  </si>
  <si>
    <t>THI PLĐC-L1</t>
  </si>
  <si>
    <t>THI PLĐC-L2</t>
  </si>
  <si>
    <t>TB PLĐC-L1</t>
  </si>
  <si>
    <t>PLĐC (30T)</t>
  </si>
  <si>
    <t>PLĐC (2ĐVHT)</t>
  </si>
  <si>
    <t>THI KTVM-L1</t>
  </si>
  <si>
    <t>THI KTVM-L2</t>
  </si>
  <si>
    <t>TB KTVM-L1</t>
  </si>
  <si>
    <t>KINH TẾ VI MÔ</t>
  </si>
  <si>
    <t>KTVI MÔ (3ĐVHT)</t>
  </si>
  <si>
    <t>TB HỌC KỲ 2-L1</t>
  </si>
  <si>
    <t>ĐVHT HK2</t>
  </si>
  <si>
    <t>TB HỌC KỲ 2 -L2</t>
  </si>
  <si>
    <t>ĐVHT NĂM 1</t>
  </si>
  <si>
    <t>TB NĂM 1</t>
  </si>
  <si>
    <t>Đã có CC</t>
  </si>
  <si>
    <t>Nợ HP 3</t>
  </si>
  <si>
    <t>Nghĩa Hưng - Nam Định</t>
  </si>
  <si>
    <t>Nợ HP 2</t>
  </si>
  <si>
    <t>Hà Nội</t>
  </si>
  <si>
    <t>Hải</t>
  </si>
  <si>
    <t>Nam Trực - Nam Định</t>
  </si>
  <si>
    <t>Long</t>
  </si>
  <si>
    <t>Mạnh</t>
  </si>
  <si>
    <t>Từ Liêm - Hà Nội</t>
  </si>
  <si>
    <t>Thành</t>
  </si>
  <si>
    <t>Hưng Hà - Thái Bình</t>
  </si>
  <si>
    <t>Vũ Thư - Thái Bình</t>
  </si>
  <si>
    <t>Nợ HP 2,3</t>
  </si>
  <si>
    <t>Nguyễn Văn</t>
  </si>
  <si>
    <t>Bình</t>
  </si>
  <si>
    <t>Hải Hậu - Nam Định</t>
  </si>
  <si>
    <t>19/10/1995</t>
  </si>
  <si>
    <t>Trần Văn</t>
  </si>
  <si>
    <t>Hà</t>
  </si>
  <si>
    <t>Hiệp</t>
  </si>
  <si>
    <t>Hương</t>
  </si>
  <si>
    <t>Nguyễn Đức</t>
  </si>
  <si>
    <t>Bùi Văn</t>
  </si>
  <si>
    <t>Tùng</t>
  </si>
  <si>
    <t>Việt</t>
  </si>
  <si>
    <t>Nguyễn Thị</t>
  </si>
  <si>
    <t>Chương Mỹ - Hà Tây</t>
  </si>
  <si>
    <t>Phúc Thọ - Hà Nội</t>
  </si>
  <si>
    <t>Lê Thanh</t>
  </si>
  <si>
    <t>06/12/1994</t>
  </si>
  <si>
    <t>Oanh</t>
  </si>
  <si>
    <t>Đạt</t>
  </si>
  <si>
    <t>Hoài</t>
  </si>
  <si>
    <t>Thường Tín - Hà Nội</t>
  </si>
  <si>
    <t>Vụ Bản - Nam Định</t>
  </si>
  <si>
    <t>XT76(10.3.14)</t>
  </si>
  <si>
    <t>13/7/1995</t>
  </si>
  <si>
    <t>25/5/1994</t>
  </si>
  <si>
    <t>Nguyễn Hữu</t>
  </si>
  <si>
    <t>Thu</t>
  </si>
  <si>
    <t>3/5/1995</t>
  </si>
  <si>
    <t>9/2/1995</t>
  </si>
  <si>
    <t>Đông Anh - Hà Nội</t>
  </si>
  <si>
    <t>Thanh Hóa</t>
  </si>
  <si>
    <t>06/10/1995</t>
  </si>
  <si>
    <t>THI NLTK-L1</t>
  </si>
  <si>
    <t>THI NLTK-L2</t>
  </si>
  <si>
    <t>TB NLTK-L1</t>
  </si>
  <si>
    <t>NL THỐNG KÊ</t>
  </si>
  <si>
    <t>NLTHỐNG KÊ(3ĐVHT)</t>
  </si>
  <si>
    <t>THI NLKT-L1</t>
  </si>
  <si>
    <t>THI NLKT-L2</t>
  </si>
  <si>
    <t>TB NLKT-L1</t>
  </si>
  <si>
    <t>THI STVB-L1</t>
  </si>
  <si>
    <t>THI STVB-L2</t>
  </si>
  <si>
    <t>TB STVB-L1</t>
  </si>
  <si>
    <t>SOẠN THẢO VB</t>
  </si>
  <si>
    <t>SOẠN THẢO VB(2ĐVHT)</t>
  </si>
  <si>
    <t>THI TTCK-L1</t>
  </si>
  <si>
    <t>THI TTCK-L2</t>
  </si>
  <si>
    <t>TB TTCK-L1</t>
  </si>
  <si>
    <t>Huyền</t>
  </si>
  <si>
    <t>2/01/1995</t>
  </si>
  <si>
    <t>THI TCH-L1</t>
  </si>
  <si>
    <t>THI TCH-L2</t>
  </si>
  <si>
    <t>TB TCH-L1</t>
  </si>
  <si>
    <t>TÀI CHÍNH HỌC</t>
  </si>
  <si>
    <t>TÀI CHÍNH HỌC (3ĐVHT)</t>
  </si>
  <si>
    <t>NGUYÊN LÝ KẾ TOÁN</t>
  </si>
  <si>
    <t>NGUYÊN LÝ KẾ TOÁN (3ĐVHT)</t>
  </si>
  <si>
    <t>THI TTTC-L1</t>
  </si>
  <si>
    <t>THI TTTC-L2</t>
  </si>
  <si>
    <t>TB TTTC-L1</t>
  </si>
  <si>
    <t>THỊ TRƯỜNG TÀI CHÍNH</t>
  </si>
  <si>
    <t>TTTC(3ĐVHT)</t>
  </si>
  <si>
    <t>TCNH4</t>
  </si>
  <si>
    <t>Phạm Thanh</t>
  </si>
  <si>
    <t>Vũ Thu</t>
  </si>
  <si>
    <t>Bùi Thị Thu</t>
  </si>
  <si>
    <t>22/01/1995</t>
  </si>
  <si>
    <t>19/11/1993</t>
  </si>
  <si>
    <t>Hồ Đức</t>
  </si>
  <si>
    <t>Nguyễn Thị Kim</t>
  </si>
  <si>
    <t>Phạm Quỳnh</t>
  </si>
  <si>
    <t>16/09/1994</t>
  </si>
  <si>
    <t>27/04/1995</t>
  </si>
  <si>
    <t>03/9/1994</t>
  </si>
  <si>
    <t>2/9/1995</t>
  </si>
  <si>
    <t>Trương Tiến</t>
  </si>
  <si>
    <t>TP Lào Cai</t>
  </si>
  <si>
    <t>Đặng Tiến</t>
  </si>
  <si>
    <t>QĐ nghỉ học chữa bệnh số 1392A ngày 18.11.2013</t>
  </si>
  <si>
    <t>Hoàng Ngọc</t>
  </si>
  <si>
    <t>Không học</t>
  </si>
  <si>
    <t>XT427(8.9.14)</t>
  </si>
  <si>
    <t>THI THUẾ NN-L1</t>
  </si>
  <si>
    <t>THI THUẾ NN-L2</t>
  </si>
  <si>
    <t>TB THUẾ NN-L1</t>
  </si>
  <si>
    <t>THUẾ NN(45T)</t>
  </si>
  <si>
    <t>THUẾ NN(3ĐVHT)</t>
  </si>
  <si>
    <t>Nguyễn Vũ</t>
  </si>
  <si>
    <t>TCNH3/QĐ số 244 BTHT đào tạo ngày 11/8/2014</t>
  </si>
  <si>
    <t>THI MARKETING-L1</t>
  </si>
  <si>
    <t>THI MARKETING-L2</t>
  </si>
  <si>
    <t>TB MARKETING-L1</t>
  </si>
  <si>
    <t>TCDN1(3ĐVHT)</t>
  </si>
  <si>
    <t>MARKETING(3ĐVHT)</t>
  </si>
  <si>
    <t>TTCK(45T)</t>
  </si>
  <si>
    <t>TTCK (3ĐVHT)</t>
  </si>
  <si>
    <t>THI TCQTẾ-L1</t>
  </si>
  <si>
    <t>THI TCQTẾ-L2</t>
  </si>
  <si>
    <t>TB TCQTẾ-L1</t>
  </si>
  <si>
    <t>TCQTẾ(45T)</t>
  </si>
  <si>
    <t>TCQTẾ(3ĐVHT)</t>
  </si>
  <si>
    <t>QĐTH331(15.10.14)</t>
  </si>
  <si>
    <t>MARKETING CB(45T)</t>
  </si>
  <si>
    <t>THI KTTC-L1</t>
  </si>
  <si>
    <t>TB KTTC-L1</t>
  </si>
  <si>
    <t>THI TCDN1-L1</t>
  </si>
  <si>
    <t>THI NLCB2-L1</t>
  </si>
  <si>
    <t>THI NLCB2-L2</t>
  </si>
  <si>
    <t>TB NLCB2-L1</t>
  </si>
  <si>
    <t>NLCB2 (4ĐVHT)</t>
  </si>
  <si>
    <t>THI TCDN1-L2</t>
  </si>
  <si>
    <t>TB TCDN1-L1</t>
  </si>
  <si>
    <t>TCDN1(45T)</t>
  </si>
  <si>
    <t>THI TTỆ NH -L1</t>
  </si>
  <si>
    <t>THI TTỆ NH -L2</t>
  </si>
  <si>
    <t>TB TTỆ NH-L1</t>
  </si>
  <si>
    <t>TTỆ NH(60T)</t>
  </si>
  <si>
    <t>TTỆ NH(4ĐVHT)</t>
  </si>
  <si>
    <t>THI TCDN2-L1</t>
  </si>
  <si>
    <t>THI TCDN2-L2</t>
  </si>
  <si>
    <t>TB TCDN2-L1</t>
  </si>
  <si>
    <t>TCDN2(45T)</t>
  </si>
  <si>
    <t>TCDN2(3ĐVHT)</t>
  </si>
  <si>
    <t>THI NVNHTM1-L1</t>
  </si>
  <si>
    <t>THI NVNHTM1-L2</t>
  </si>
  <si>
    <t>TB NVNHTM1-L1</t>
  </si>
  <si>
    <t>NVNHTM1(45T)</t>
  </si>
  <si>
    <t>NVNHTM1(3ĐVHT)</t>
  </si>
  <si>
    <t>THI BẢO HIỂM-L1</t>
  </si>
  <si>
    <t>THI BẢO HIỂM-L2</t>
  </si>
  <si>
    <t>TB BẢO HIỂM-L1</t>
  </si>
  <si>
    <t>BẢO HIỂM(45T)</t>
  </si>
  <si>
    <t>BẢO HIỂM (3ĐVHT)</t>
  </si>
  <si>
    <t>XT677(2.12.14)</t>
  </si>
  <si>
    <t>THI KNGT-L1</t>
  </si>
  <si>
    <t>THI KNGT-L2</t>
  </si>
  <si>
    <t>TB KNGT-L1</t>
  </si>
  <si>
    <t>KNGT(45T)</t>
  </si>
  <si>
    <t>KNGT(3ĐVHT)</t>
  </si>
  <si>
    <t>THI KT NHTM1-L1</t>
  </si>
  <si>
    <t>THI KT NHTM1-L2</t>
  </si>
  <si>
    <t>TB KT NHTM1-L1</t>
  </si>
  <si>
    <t>KT NHTM1(45T)</t>
  </si>
  <si>
    <t>KT NHTM1(3ĐVHT)</t>
  </si>
  <si>
    <t>THI PT&amp;ĐT CK-L1</t>
  </si>
  <si>
    <t>THI PT&amp;ĐT CK-L2</t>
  </si>
  <si>
    <t>TB PT&amp;ĐT CK-L1</t>
  </si>
  <si>
    <t>PT&amp;ĐT CK(45T)</t>
  </si>
  <si>
    <t>PT&amp;ĐT CK(3ĐVHT)</t>
  </si>
  <si>
    <t>THI Tài trợ DA-L1</t>
  </si>
  <si>
    <t>THI Tài trợ DA-L2</t>
  </si>
  <si>
    <t>TB Tài trợ DA-L1</t>
  </si>
  <si>
    <t>Tài trợ DA(45T)</t>
  </si>
  <si>
    <t>Tài trợ DA(3ĐVHT)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</si>
</sst>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3">
    <font>
      <sz val="10"/>
      <name val="Arial"/>
      <family val="0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sz val="10"/>
      <name val=".VnTime"/>
      <family val="2"/>
    </font>
    <font>
      <b/>
      <sz val="12.5"/>
      <color indexed="12"/>
      <name val="Times New Roman"/>
      <family val="1"/>
    </font>
    <font>
      <sz val="12.5"/>
      <name val="Arial"/>
      <family val="2"/>
    </font>
    <font>
      <sz val="12.5"/>
      <color indexed="10"/>
      <name val="Times New Roman"/>
      <family val="1"/>
    </font>
    <font>
      <b/>
      <sz val="12.5"/>
      <color indexed="10"/>
      <name val="Times New Roman"/>
      <family val="1"/>
    </font>
    <font>
      <sz val="12.5"/>
      <name val=".VnTime"/>
      <family val="2"/>
    </font>
    <font>
      <b/>
      <sz val="12.5"/>
      <color indexed="8"/>
      <name val="Times New Roman"/>
      <family val="1"/>
    </font>
    <font>
      <sz val="12.5"/>
      <color indexed="20"/>
      <name val="Times New Roman"/>
      <family val="1"/>
    </font>
    <font>
      <b/>
      <sz val="12.5"/>
      <color indexed="20"/>
      <name val="Times New Roman"/>
      <family val="1"/>
    </font>
    <font>
      <i/>
      <sz val="12.5"/>
      <color indexed="20"/>
      <name val="Times New Roman"/>
      <family val="1"/>
    </font>
    <font>
      <sz val="11"/>
      <color indexed="17"/>
      <name val="Calibri"/>
      <family val="2"/>
    </font>
    <font>
      <sz val="8"/>
      <name val="Arial"/>
      <family val="0"/>
    </font>
    <font>
      <sz val="12.5"/>
      <color indexed="8"/>
      <name val="Times New Roman"/>
      <family val="1"/>
    </font>
    <font>
      <b/>
      <i/>
      <sz val="12.5"/>
      <color indexed="12"/>
      <name val="Times New Roman"/>
      <family val="1"/>
    </font>
    <font>
      <sz val="8"/>
      <name val="Tahoma"/>
      <family val="2"/>
    </font>
    <font>
      <sz val="13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sz val="13.5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2"/>
      <color indexed="10"/>
      <name val="Times New Roman"/>
      <family val="1"/>
    </font>
    <font>
      <sz val="13.5"/>
      <color indexed="12"/>
      <name val="Times New Roman"/>
      <family val="1"/>
    </font>
    <font>
      <b/>
      <sz val="13.5"/>
      <color indexed="12"/>
      <name val="Times New Roman"/>
      <family val="1"/>
    </font>
    <font>
      <i/>
      <sz val="13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tted"/>
      <bottom style="dotted"/>
    </border>
    <border>
      <left style="medium"/>
      <right style="medium"/>
      <top style="hair"/>
      <bottom style="hair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textRotation="90"/>
    </xf>
    <xf numFmtId="0" fontId="1" fillId="3" borderId="2" xfId="0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9" fontId="2" fillId="0" borderId="6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textRotation="90"/>
    </xf>
    <xf numFmtId="2" fontId="1" fillId="0" borderId="1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2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3" borderId="8" xfId="21" applyFont="1" applyFill="1" applyBorder="1" applyAlignment="1">
      <alignment horizontal="center" vertical="center" textRotation="90"/>
      <protection/>
    </xf>
    <xf numFmtId="0" fontId="10" fillId="3" borderId="9" xfId="21" applyFont="1" applyFill="1" applyBorder="1" applyAlignment="1">
      <alignment horizontal="center" vertical="center" textRotation="90"/>
      <protection/>
    </xf>
    <xf numFmtId="0" fontId="5" fillId="3" borderId="10" xfId="21" applyFont="1" applyFill="1" applyBorder="1" applyAlignment="1">
      <alignment horizontal="center" vertical="center" textRotation="90"/>
      <protection/>
    </xf>
    <xf numFmtId="0" fontId="11" fillId="3" borderId="1" xfId="0" applyFont="1" applyFill="1" applyBorder="1" applyAlignment="1">
      <alignment horizontal="center" textRotation="90"/>
    </xf>
    <xf numFmtId="0" fontId="11" fillId="3" borderId="2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/>
    </xf>
    <xf numFmtId="0" fontId="13" fillId="3" borderId="3" xfId="0" applyFont="1" applyFill="1" applyBorder="1" applyAlignment="1">
      <alignment horizontal="center" textRotation="90"/>
    </xf>
    <xf numFmtId="0" fontId="7" fillId="5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0" fontId="2" fillId="7" borderId="12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16" fillId="0" borderId="6" xfId="0" applyFont="1" applyBorder="1" applyAlignment="1">
      <alignment horizontal="center"/>
    </xf>
    <xf numFmtId="0" fontId="9" fillId="5" borderId="6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horizontal="center" textRotation="90"/>
    </xf>
    <xf numFmtId="0" fontId="2" fillId="3" borderId="4" xfId="0" applyFont="1" applyFill="1" applyBorder="1" applyAlignment="1">
      <alignment textRotation="90"/>
    </xf>
    <xf numFmtId="0" fontId="1" fillId="3" borderId="4" xfId="0" applyFont="1" applyFill="1" applyBorder="1" applyAlignment="1">
      <alignment textRotation="90"/>
    </xf>
    <xf numFmtId="0" fontId="3" fillId="3" borderId="5" xfId="0" applyFont="1" applyFill="1" applyBorder="1" applyAlignment="1">
      <alignment horizontal="center" textRotation="90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9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2" fillId="0" borderId="30" xfId="0" applyNumberFormat="1" applyFont="1" applyBorder="1" applyAlignment="1">
      <alignment horizontal="center"/>
    </xf>
    <xf numFmtId="0" fontId="2" fillId="0" borderId="6" xfId="20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0" fontId="16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/>
    </xf>
    <xf numFmtId="0" fontId="2" fillId="4" borderId="6" xfId="20" applyFont="1" applyFill="1" applyBorder="1" applyAlignment="1">
      <alignment horizontal="center"/>
      <protection/>
    </xf>
    <xf numFmtId="0" fontId="2" fillId="4" borderId="11" xfId="20" applyFont="1" applyFill="1" applyBorder="1" applyAlignment="1">
      <alignment horizontal="center"/>
      <protection/>
    </xf>
    <xf numFmtId="0" fontId="17" fillId="0" borderId="6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19" fillId="3" borderId="1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horizontal="center" textRotation="90"/>
    </xf>
    <xf numFmtId="0" fontId="19" fillId="3" borderId="2" xfId="0" applyFont="1" applyFill="1" applyBorder="1" applyAlignment="1">
      <alignment textRotation="90"/>
    </xf>
    <xf numFmtId="0" fontId="21" fillId="3" borderId="2" xfId="0" applyFont="1" applyFill="1" applyBorder="1" applyAlignment="1">
      <alignment horizontal="center" textRotation="90"/>
    </xf>
    <xf numFmtId="0" fontId="22" fillId="3" borderId="3" xfId="0" applyFont="1" applyFill="1" applyBorder="1" applyAlignment="1">
      <alignment horizontal="center" textRotation="90"/>
    </xf>
    <xf numFmtId="0" fontId="19" fillId="4" borderId="11" xfId="0" applyFont="1" applyFill="1" applyBorder="1" applyAlignment="1">
      <alignment horizontal="center"/>
    </xf>
    <xf numFmtId="0" fontId="24" fillId="9" borderId="31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15" xfId="0" applyFont="1" applyBorder="1" applyAlignment="1">
      <alignment/>
    </xf>
    <xf numFmtId="0" fontId="24" fillId="0" borderId="31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1" fillId="3" borderId="2" xfId="0" applyFont="1" applyFill="1" applyBorder="1" applyAlignment="1">
      <alignment textRotation="90"/>
    </xf>
    <xf numFmtId="0" fontId="22" fillId="3" borderId="3" xfId="0" applyFont="1" applyFill="1" applyBorder="1" applyAlignment="1">
      <alignment textRotation="90"/>
    </xf>
    <xf numFmtId="0" fontId="2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textRotation="90"/>
    </xf>
    <xf numFmtId="0" fontId="6" fillId="0" borderId="0" xfId="0" applyFont="1" applyAlignment="1">
      <alignment/>
    </xf>
    <xf numFmtId="0" fontId="19" fillId="0" borderId="1" xfId="0" applyFont="1" applyFill="1" applyBorder="1" applyAlignment="1">
      <alignment horizontal="center" textRotation="90"/>
    </xf>
    <xf numFmtId="0" fontId="19" fillId="0" borderId="2" xfId="0" applyFont="1" applyFill="1" applyBorder="1" applyAlignment="1">
      <alignment horizontal="center" textRotation="90"/>
    </xf>
    <xf numFmtId="0" fontId="21" fillId="0" borderId="2" xfId="0" applyFont="1" applyFill="1" applyBorder="1" applyAlignment="1">
      <alignment horizontal="center" textRotation="90"/>
    </xf>
    <xf numFmtId="0" fontId="19" fillId="0" borderId="1" xfId="0" applyFont="1" applyBorder="1" applyAlignment="1">
      <alignment horizontal="center" textRotation="90"/>
    </xf>
    <xf numFmtId="0" fontId="19" fillId="0" borderId="2" xfId="0" applyFont="1" applyBorder="1" applyAlignment="1">
      <alignment horizontal="center" textRotation="90"/>
    </xf>
    <xf numFmtId="0" fontId="22" fillId="0" borderId="3" xfId="0" applyFont="1" applyFill="1" applyBorder="1" applyAlignment="1">
      <alignment horizontal="center" textRotation="90"/>
    </xf>
    <xf numFmtId="0" fontId="26" fillId="0" borderId="4" xfId="0" applyFont="1" applyBorder="1" applyAlignment="1">
      <alignment horizontal="center" textRotation="90"/>
    </xf>
    <xf numFmtId="0" fontId="27" fillId="0" borderId="4" xfId="0" applyFont="1" applyBorder="1" applyAlignment="1">
      <alignment horizontal="center" textRotation="90"/>
    </xf>
    <xf numFmtId="0" fontId="28" fillId="0" borderId="4" xfId="0" applyFont="1" applyBorder="1" applyAlignment="1">
      <alignment horizontal="center" textRotation="90"/>
    </xf>
    <xf numFmtId="0" fontId="22" fillId="0" borderId="3" xfId="0" applyFont="1" applyBorder="1" applyAlignment="1">
      <alignment horizontal="center" textRotation="90"/>
    </xf>
    <xf numFmtId="49" fontId="19" fillId="0" borderId="6" xfId="0" applyNumberFormat="1" applyFont="1" applyBorder="1" applyAlignment="1">
      <alignment horizontal="center"/>
    </xf>
    <xf numFmtId="164" fontId="29" fillId="0" borderId="12" xfId="0" applyNumberFormat="1" applyFont="1" applyBorder="1" applyAlignment="1">
      <alignment horizontal="center"/>
    </xf>
    <xf numFmtId="164" fontId="24" fillId="4" borderId="12" xfId="0" applyNumberFormat="1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6" borderId="2" xfId="0" applyFont="1" applyFill="1" applyBorder="1" applyAlignment="1">
      <alignment horizontal="center" textRotation="90"/>
    </xf>
    <xf numFmtId="0" fontId="20" fillId="4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Good" xfId="19"/>
    <cellStyle name="Normal 2" xfId="20"/>
    <cellStyle name="Normal_56X1" xfId="21"/>
    <cellStyle name="Percent" xfId="22"/>
  </cellStyles>
  <dxfs count="3">
    <dxf>
      <font>
        <color rgb="FFFF00FF"/>
      </font>
      <fill>
        <patternFill>
          <bgColor rgb="FF00FFFF"/>
        </patternFill>
      </fill>
      <border/>
    </dxf>
    <dxf>
      <font>
        <color rgb="FFFF00FF"/>
      </font>
      <border/>
    </dxf>
    <dxf>
      <font>
        <color rgb="FFFF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27"/>
  <sheetViews>
    <sheetView tabSelected="1" zoomScale="85" zoomScaleNormal="85" workbookViewId="0" topLeftCell="A1">
      <pane xSplit="5" ySplit="1" topLeftCell="FZ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G12" sqref="GG12"/>
    </sheetView>
  </sheetViews>
  <sheetFormatPr defaultColWidth="9.140625" defaultRowHeight="12.75"/>
  <cols>
    <col min="1" max="1" width="9.140625" style="68" customWidth="1"/>
    <col min="2" max="2" width="17.00390625" style="68" customWidth="1"/>
    <col min="3" max="3" width="13.00390625" style="68" customWidth="1"/>
    <col min="4" max="4" width="16.421875" style="68" customWidth="1"/>
    <col min="5" max="5" width="12.140625" style="69" customWidth="1"/>
    <col min="6" max="8" width="15.00390625" style="68" customWidth="1"/>
    <col min="9" max="9" width="24.140625" style="68" customWidth="1"/>
    <col min="10" max="10" width="13.57421875" style="68" customWidth="1"/>
    <col min="11" max="11" width="9.140625" style="68" customWidth="1"/>
    <col min="12" max="17" width="6.140625" style="68" customWidth="1"/>
    <col min="18" max="20" width="6.57421875" style="34" customWidth="1"/>
    <col min="21" max="23" width="6.57421875" style="68" customWidth="1"/>
    <col min="24" max="29" width="6.8515625" style="68" customWidth="1"/>
    <col min="30" max="35" width="9.140625" style="68" customWidth="1"/>
    <col min="36" max="41" width="7.7109375" style="68" customWidth="1"/>
    <col min="42" max="95" width="9.140625" style="68" customWidth="1"/>
    <col min="96" max="96" width="9.140625" style="69" customWidth="1"/>
    <col min="97" max="107" width="9.140625" style="68" customWidth="1"/>
    <col min="108" max="108" width="9.140625" style="69" customWidth="1"/>
    <col min="109" max="109" width="9.140625" style="68" customWidth="1"/>
    <col min="110" max="113" width="5.00390625" style="68" customWidth="1"/>
    <col min="114" max="114" width="5.00390625" style="69" customWidth="1"/>
    <col min="115" max="115" width="5.00390625" style="68" customWidth="1"/>
    <col min="116" max="121" width="4.8515625" style="72" customWidth="1"/>
    <col min="122" max="127" width="5.7109375" style="68" customWidth="1"/>
    <col min="128" max="133" width="5.8515625" style="68" customWidth="1"/>
    <col min="134" max="139" width="6.28125" style="68" customWidth="1"/>
    <col min="140" max="145" width="6.57421875" style="68" customWidth="1"/>
    <col min="146" max="148" width="9.140625" style="68" customWidth="1"/>
    <col min="149" max="154" width="5.8515625" style="68" customWidth="1"/>
    <col min="155" max="160" width="5.00390625" style="68" customWidth="1"/>
    <col min="161" max="166" width="6.8515625" style="72" customWidth="1"/>
    <col min="167" max="172" width="5.57421875" style="68" customWidth="1"/>
    <col min="173" max="192" width="4.8515625" style="68" customWidth="1"/>
    <col min="193" max="198" width="5.7109375" style="68" customWidth="1"/>
    <col min="199" max="199" width="5.7109375" style="156" customWidth="1"/>
    <col min="200" max="200" width="5.7109375" style="72" customWidth="1"/>
    <col min="201" max="204" width="5.7109375" style="68" customWidth="1"/>
    <col min="205" max="205" width="5.7109375" style="156" customWidth="1"/>
    <col min="206" max="206" width="5.7109375" style="72" customWidth="1"/>
    <col min="207" max="210" width="5.7109375" style="68" customWidth="1"/>
    <col min="211" max="16384" width="9.140625" style="68" customWidth="1"/>
  </cols>
  <sheetData>
    <row r="1" spans="1:210" s="66" customFormat="1" ht="183.75">
      <c r="A1" s="83" t="s">
        <v>30</v>
      </c>
      <c r="B1" s="84" t="s">
        <v>31</v>
      </c>
      <c r="C1" s="84" t="s">
        <v>32</v>
      </c>
      <c r="D1" s="84" t="s">
        <v>33</v>
      </c>
      <c r="E1" s="85" t="s">
        <v>34</v>
      </c>
      <c r="F1" s="86" t="s">
        <v>35</v>
      </c>
      <c r="G1" s="86"/>
      <c r="H1" s="86"/>
      <c r="I1" s="86"/>
      <c r="J1" s="87" t="s">
        <v>36</v>
      </c>
      <c r="K1" s="87" t="s">
        <v>37</v>
      </c>
      <c r="L1" s="88" t="s">
        <v>38</v>
      </c>
      <c r="M1" s="89" t="s">
        <v>67</v>
      </c>
      <c r="N1" s="89" t="s">
        <v>68</v>
      </c>
      <c r="O1" s="90" t="s">
        <v>69</v>
      </c>
      <c r="P1" s="91" t="s">
        <v>70</v>
      </c>
      <c r="Q1" s="92" t="s">
        <v>71</v>
      </c>
      <c r="R1" s="1" t="s">
        <v>38</v>
      </c>
      <c r="S1" s="2" t="s">
        <v>62</v>
      </c>
      <c r="T1" s="2" t="s">
        <v>63</v>
      </c>
      <c r="U1" s="3" t="s">
        <v>64</v>
      </c>
      <c r="V1" s="4" t="s">
        <v>65</v>
      </c>
      <c r="W1" s="5" t="s">
        <v>66</v>
      </c>
      <c r="X1" s="1" t="s">
        <v>38</v>
      </c>
      <c r="Y1" s="2" t="s">
        <v>39</v>
      </c>
      <c r="Z1" s="2" t="s">
        <v>40</v>
      </c>
      <c r="AA1" s="3" t="s">
        <v>41</v>
      </c>
      <c r="AB1" s="4" t="s">
        <v>42</v>
      </c>
      <c r="AC1" s="5" t="s">
        <v>43</v>
      </c>
      <c r="AD1" s="1" t="s">
        <v>38</v>
      </c>
      <c r="AE1" s="2" t="s">
        <v>44</v>
      </c>
      <c r="AF1" s="2" t="s">
        <v>45</v>
      </c>
      <c r="AG1" s="2" t="s">
        <v>46</v>
      </c>
      <c r="AH1" s="4" t="s">
        <v>47</v>
      </c>
      <c r="AI1" s="5" t="s">
        <v>48</v>
      </c>
      <c r="AJ1" s="1" t="s">
        <v>38</v>
      </c>
      <c r="AK1" s="2" t="s">
        <v>49</v>
      </c>
      <c r="AL1" s="2" t="s">
        <v>50</v>
      </c>
      <c r="AM1" s="2" t="s">
        <v>51</v>
      </c>
      <c r="AN1" s="4" t="s">
        <v>52</v>
      </c>
      <c r="AO1" s="5" t="s">
        <v>53</v>
      </c>
      <c r="AP1" s="53" t="s">
        <v>54</v>
      </c>
      <c r="AQ1" s="54" t="s">
        <v>55</v>
      </c>
      <c r="AR1" s="55" t="s">
        <v>56</v>
      </c>
      <c r="AS1" s="1" t="s">
        <v>38</v>
      </c>
      <c r="AT1" s="2" t="s">
        <v>72</v>
      </c>
      <c r="AU1" s="2" t="s">
        <v>73</v>
      </c>
      <c r="AV1" s="3" t="s">
        <v>74</v>
      </c>
      <c r="AW1" s="4" t="s">
        <v>75</v>
      </c>
      <c r="AX1" s="5" t="s">
        <v>76</v>
      </c>
      <c r="AY1" s="1" t="s">
        <v>38</v>
      </c>
      <c r="AZ1" s="2" t="s">
        <v>146</v>
      </c>
      <c r="BA1" s="2" t="s">
        <v>147</v>
      </c>
      <c r="BB1" s="2" t="s">
        <v>148</v>
      </c>
      <c r="BC1" s="4" t="s">
        <v>149</v>
      </c>
      <c r="BD1" s="5" t="s">
        <v>150</v>
      </c>
      <c r="BE1" s="1" t="s">
        <v>38</v>
      </c>
      <c r="BF1" s="2" t="s">
        <v>133</v>
      </c>
      <c r="BG1" s="2" t="s">
        <v>134</v>
      </c>
      <c r="BH1" s="2" t="s">
        <v>135</v>
      </c>
      <c r="BI1" s="4" t="s">
        <v>151</v>
      </c>
      <c r="BJ1" s="5" t="s">
        <v>152</v>
      </c>
      <c r="BK1" s="56" t="s">
        <v>38</v>
      </c>
      <c r="BL1" s="57" t="s">
        <v>128</v>
      </c>
      <c r="BM1" s="57" t="s">
        <v>129</v>
      </c>
      <c r="BN1" s="57" t="s">
        <v>130</v>
      </c>
      <c r="BO1" s="58" t="s">
        <v>131</v>
      </c>
      <c r="BP1" s="59" t="s">
        <v>132</v>
      </c>
      <c r="BQ1" s="56" t="s">
        <v>38</v>
      </c>
      <c r="BR1" s="57" t="s">
        <v>136</v>
      </c>
      <c r="BS1" s="57" t="s">
        <v>137</v>
      </c>
      <c r="BT1" s="57" t="s">
        <v>138</v>
      </c>
      <c r="BU1" s="58" t="s">
        <v>139</v>
      </c>
      <c r="BV1" s="59" t="s">
        <v>140</v>
      </c>
      <c r="BW1" s="1" t="s">
        <v>38</v>
      </c>
      <c r="BX1" s="2" t="s">
        <v>57</v>
      </c>
      <c r="BY1" s="2" t="s">
        <v>58</v>
      </c>
      <c r="BZ1" s="3" t="s">
        <v>59</v>
      </c>
      <c r="CA1" s="4" t="s">
        <v>60</v>
      </c>
      <c r="CB1" s="5" t="s">
        <v>61</v>
      </c>
      <c r="CC1" s="1" t="s">
        <v>38</v>
      </c>
      <c r="CD1" s="2" t="s">
        <v>153</v>
      </c>
      <c r="CE1" s="2" t="s">
        <v>154</v>
      </c>
      <c r="CF1" s="3" t="s">
        <v>155</v>
      </c>
      <c r="CG1" s="4" t="s">
        <v>156</v>
      </c>
      <c r="CH1" s="5" t="s">
        <v>157</v>
      </c>
      <c r="CI1" s="6" t="s">
        <v>77</v>
      </c>
      <c r="CJ1" s="6" t="s">
        <v>78</v>
      </c>
      <c r="CK1" s="6" t="s">
        <v>79</v>
      </c>
      <c r="CL1" s="6" t="s">
        <v>80</v>
      </c>
      <c r="CM1" s="7" t="s">
        <v>81</v>
      </c>
      <c r="CN1" s="112" t="s">
        <v>38</v>
      </c>
      <c r="CO1" s="113" t="s">
        <v>178</v>
      </c>
      <c r="CP1" s="113" t="s">
        <v>179</v>
      </c>
      <c r="CQ1" s="114" t="s">
        <v>180</v>
      </c>
      <c r="CR1" s="115" t="s">
        <v>181</v>
      </c>
      <c r="CS1" s="116" t="s">
        <v>182</v>
      </c>
      <c r="CT1" s="112" t="s">
        <v>38</v>
      </c>
      <c r="CU1" s="113" t="s">
        <v>185</v>
      </c>
      <c r="CV1" s="113" t="s">
        <v>186</v>
      </c>
      <c r="CW1" s="114" t="s">
        <v>187</v>
      </c>
      <c r="CX1" s="115" t="s">
        <v>198</v>
      </c>
      <c r="CY1" s="116" t="s">
        <v>189</v>
      </c>
      <c r="CZ1" s="112" t="s">
        <v>38</v>
      </c>
      <c r="DA1" s="113" t="s">
        <v>141</v>
      </c>
      <c r="DB1" s="113" t="s">
        <v>142</v>
      </c>
      <c r="DC1" s="114" t="s">
        <v>143</v>
      </c>
      <c r="DD1" s="123" t="s">
        <v>190</v>
      </c>
      <c r="DE1" s="124" t="s">
        <v>191</v>
      </c>
      <c r="DF1" s="112" t="s">
        <v>38</v>
      </c>
      <c r="DG1" s="113" t="s">
        <v>192</v>
      </c>
      <c r="DH1" s="113" t="s">
        <v>193</v>
      </c>
      <c r="DI1" s="114" t="s">
        <v>194</v>
      </c>
      <c r="DJ1" s="115" t="s">
        <v>195</v>
      </c>
      <c r="DK1" s="116" t="s">
        <v>196</v>
      </c>
      <c r="DL1" s="112" t="s">
        <v>38</v>
      </c>
      <c r="DM1" s="113" t="s">
        <v>209</v>
      </c>
      <c r="DN1" s="113" t="s">
        <v>210</v>
      </c>
      <c r="DO1" s="113" t="s">
        <v>211</v>
      </c>
      <c r="DP1" s="115" t="s">
        <v>212</v>
      </c>
      <c r="DQ1" s="116" t="s">
        <v>213</v>
      </c>
      <c r="DR1" s="112" t="s">
        <v>38</v>
      </c>
      <c r="DS1" s="113" t="s">
        <v>219</v>
      </c>
      <c r="DT1" s="113" t="s">
        <v>220</v>
      </c>
      <c r="DU1" s="114" t="s">
        <v>221</v>
      </c>
      <c r="DV1" s="115" t="s">
        <v>222</v>
      </c>
      <c r="DW1" s="116" t="s">
        <v>223</v>
      </c>
      <c r="DX1" s="112" t="s">
        <v>38</v>
      </c>
      <c r="DY1" s="113" t="s">
        <v>224</v>
      </c>
      <c r="DZ1" s="113" t="s">
        <v>225</v>
      </c>
      <c r="EA1" s="113" t="s">
        <v>226</v>
      </c>
      <c r="EB1" s="115" t="s">
        <v>227</v>
      </c>
      <c r="EC1" s="116" t="s">
        <v>228</v>
      </c>
      <c r="ED1" s="135" t="s">
        <v>38</v>
      </c>
      <c r="EE1" s="136" t="s">
        <v>199</v>
      </c>
      <c r="EF1" s="136" t="s">
        <v>0</v>
      </c>
      <c r="EG1" s="136" t="s">
        <v>200</v>
      </c>
      <c r="EH1" s="137" t="s">
        <v>1</v>
      </c>
      <c r="EI1" s="140" t="s">
        <v>6</v>
      </c>
      <c r="EJ1" s="138" t="s">
        <v>38</v>
      </c>
      <c r="EK1" s="139" t="s">
        <v>202</v>
      </c>
      <c r="EL1" s="139" t="s">
        <v>203</v>
      </c>
      <c r="EM1" s="139" t="s">
        <v>204</v>
      </c>
      <c r="EN1" s="137" t="s">
        <v>2</v>
      </c>
      <c r="EO1" s="140" t="s">
        <v>205</v>
      </c>
      <c r="EP1" s="141" t="s">
        <v>3</v>
      </c>
      <c r="EQ1" s="142" t="s">
        <v>4</v>
      </c>
      <c r="ER1" s="143" t="s">
        <v>5</v>
      </c>
      <c r="ES1" s="135" t="s">
        <v>38</v>
      </c>
      <c r="ET1" s="136" t="s">
        <v>9</v>
      </c>
      <c r="EU1" s="136" t="s">
        <v>10</v>
      </c>
      <c r="EV1" s="136" t="s">
        <v>11</v>
      </c>
      <c r="EW1" s="137" t="s">
        <v>12</v>
      </c>
      <c r="EX1" s="140" t="s">
        <v>13</v>
      </c>
      <c r="EY1" s="138" t="s">
        <v>38</v>
      </c>
      <c r="EZ1" s="139" t="s">
        <v>14</v>
      </c>
      <c r="FA1" s="139" t="s">
        <v>15</v>
      </c>
      <c r="FB1" s="136" t="s">
        <v>16</v>
      </c>
      <c r="FC1" s="137" t="s">
        <v>17</v>
      </c>
      <c r="FD1" s="140" t="s">
        <v>18</v>
      </c>
      <c r="FE1" s="138" t="s">
        <v>38</v>
      </c>
      <c r="FF1" s="139" t="s">
        <v>19</v>
      </c>
      <c r="FG1" s="139" t="s">
        <v>20</v>
      </c>
      <c r="FH1" s="139" t="s">
        <v>21</v>
      </c>
      <c r="FI1" s="137" t="s">
        <v>22</v>
      </c>
      <c r="FJ1" s="144" t="s">
        <v>23</v>
      </c>
      <c r="FK1" s="138" t="s">
        <v>38</v>
      </c>
      <c r="FL1" s="139" t="s">
        <v>201</v>
      </c>
      <c r="FM1" s="139" t="s">
        <v>206</v>
      </c>
      <c r="FN1" s="136" t="s">
        <v>207</v>
      </c>
      <c r="FO1" s="137" t="s">
        <v>208</v>
      </c>
      <c r="FP1" s="140" t="s">
        <v>188</v>
      </c>
      <c r="FQ1" s="138" t="s">
        <v>38</v>
      </c>
      <c r="FR1" s="139" t="s">
        <v>25</v>
      </c>
      <c r="FS1" s="139" t="s">
        <v>26</v>
      </c>
      <c r="FT1" s="139" t="s">
        <v>27</v>
      </c>
      <c r="FU1" s="154" t="s">
        <v>28</v>
      </c>
      <c r="FV1" s="144" t="s">
        <v>29</v>
      </c>
      <c r="FW1" s="138" t="s">
        <v>38</v>
      </c>
      <c r="FX1" s="139" t="s">
        <v>214</v>
      </c>
      <c r="FY1" s="139" t="s">
        <v>215</v>
      </c>
      <c r="FZ1" s="136" t="s">
        <v>216</v>
      </c>
      <c r="GA1" s="154" t="s">
        <v>217</v>
      </c>
      <c r="GB1" s="140" t="s">
        <v>218</v>
      </c>
      <c r="GC1" s="144"/>
      <c r="GD1" s="144"/>
      <c r="GE1" s="138" t="s">
        <v>38</v>
      </c>
      <c r="GF1" s="139" t="s">
        <v>230</v>
      </c>
      <c r="GG1" s="139" t="s">
        <v>231</v>
      </c>
      <c r="GH1" s="136" t="s">
        <v>232</v>
      </c>
      <c r="GI1" s="154" t="s">
        <v>233</v>
      </c>
      <c r="GJ1" s="140" t="s">
        <v>234</v>
      </c>
      <c r="GK1" s="138" t="s">
        <v>38</v>
      </c>
      <c r="GL1" s="139" t="s">
        <v>235</v>
      </c>
      <c r="GM1" s="139" t="s">
        <v>236</v>
      </c>
      <c r="GN1" s="136" t="s">
        <v>237</v>
      </c>
      <c r="GO1" s="154" t="s">
        <v>238</v>
      </c>
      <c r="GP1" s="140" t="s">
        <v>239</v>
      </c>
      <c r="GQ1" s="138" t="s">
        <v>38</v>
      </c>
      <c r="GR1" s="139" t="s">
        <v>240</v>
      </c>
      <c r="GS1" s="139" t="s">
        <v>241</v>
      </c>
      <c r="GT1" s="136" t="s">
        <v>242</v>
      </c>
      <c r="GU1" s="154" t="s">
        <v>243</v>
      </c>
      <c r="GV1" s="140" t="s">
        <v>244</v>
      </c>
      <c r="GW1" s="138" t="s">
        <v>38</v>
      </c>
      <c r="GX1" s="139" t="s">
        <v>245</v>
      </c>
      <c r="GY1" s="139" t="s">
        <v>246</v>
      </c>
      <c r="GZ1" s="136" t="s">
        <v>247</v>
      </c>
      <c r="HA1" s="154" t="s">
        <v>248</v>
      </c>
      <c r="HB1" s="140" t="s">
        <v>249</v>
      </c>
    </row>
    <row r="2" spans="1:210" ht="18">
      <c r="A2" s="71">
        <v>1</v>
      </c>
      <c r="B2" s="71">
        <v>1108040101</v>
      </c>
      <c r="C2" s="71" t="s">
        <v>158</v>
      </c>
      <c r="D2" s="93" t="s">
        <v>159</v>
      </c>
      <c r="E2" s="94" t="s">
        <v>97</v>
      </c>
      <c r="F2" s="95"/>
      <c r="G2" s="61" t="s">
        <v>97</v>
      </c>
      <c r="H2" s="96" t="s">
        <v>123</v>
      </c>
      <c r="I2" s="97" t="s">
        <v>126</v>
      </c>
      <c r="J2" s="98" t="s">
        <v>82</v>
      </c>
      <c r="K2" s="98">
        <v>6</v>
      </c>
      <c r="L2" s="74">
        <v>26</v>
      </c>
      <c r="M2" s="71">
        <v>6</v>
      </c>
      <c r="N2" s="71"/>
      <c r="O2" s="71">
        <f aca="true" t="shared" si="0" ref="O2:O8">ROUND((L2*0.1+M2*0.7),0)</f>
        <v>7</v>
      </c>
      <c r="P2" s="75">
        <f aca="true" t="shared" si="1" ref="P2:P8">ROUND(MAX((L2*0.1+M2*0.7),(L2*0.1+N2*0.7)),0)</f>
        <v>7</v>
      </c>
      <c r="Q2" s="76">
        <v>2</v>
      </c>
      <c r="R2" s="16">
        <v>21</v>
      </c>
      <c r="S2" s="17">
        <v>5</v>
      </c>
      <c r="T2" s="13"/>
      <c r="U2" s="13">
        <f aca="true" t="shared" si="2" ref="U2:U8">ROUND((R2*0.1+S2*0.7),0)</f>
        <v>6</v>
      </c>
      <c r="V2" s="14">
        <f>ROUND(MAX((R2*0.1+S2*0.7),(R2*0.1+T2*0.7)),0)</f>
        <v>6</v>
      </c>
      <c r="W2" s="15">
        <v>4</v>
      </c>
      <c r="X2" s="11">
        <v>27</v>
      </c>
      <c r="Y2" s="27">
        <v>4</v>
      </c>
      <c r="Z2" s="27"/>
      <c r="AA2" s="13">
        <f aca="true" t="shared" si="3" ref="AA2:AA8">ROUND((X2*0.1+Y2*0.6),0)</f>
        <v>5</v>
      </c>
      <c r="AB2" s="24">
        <f aca="true" t="shared" si="4" ref="AB2:AB8">ROUND(MAX((X2*0.1+Y2*0.6),(X2*0.1+Z2*0.6)),0)</f>
        <v>5</v>
      </c>
      <c r="AC2" s="15">
        <v>4</v>
      </c>
      <c r="AD2" s="16">
        <v>30</v>
      </c>
      <c r="AE2" s="17">
        <v>6</v>
      </c>
      <c r="AF2" s="17"/>
      <c r="AG2" s="17">
        <f aca="true" t="shared" si="5" ref="AG2:AG8">ROUND((AD2*0.1+AE2*0.5),0)</f>
        <v>6</v>
      </c>
      <c r="AH2" s="14">
        <f aca="true" t="shared" si="6" ref="AH2:AH8">ROUND(MAX((AD2*0.1+AE2*0.5),(AD2*0.1+AF2*0.5)),0)</f>
        <v>6</v>
      </c>
      <c r="AI2" s="18">
        <v>5</v>
      </c>
      <c r="AJ2" s="11">
        <v>15</v>
      </c>
      <c r="AK2" s="13">
        <v>7</v>
      </c>
      <c r="AL2" s="13"/>
      <c r="AM2" s="13">
        <f aca="true" t="shared" si="7" ref="AM2:AM8">ROUND((AJ2*0.15+AK2*0.7),0)</f>
        <v>7</v>
      </c>
      <c r="AN2" s="14">
        <f aca="true" t="shared" si="8" ref="AN2:AN8">ROUND(MAX((AJ2*0.15+AK2*0.7),(AJ2*0.15+AL2*0.7)),0)</f>
        <v>7</v>
      </c>
      <c r="AO2" s="15">
        <v>2</v>
      </c>
      <c r="AP2" s="19">
        <f>(AO2*AM2+AI2*AG2+AC2*AA2+W2*U2+Q2*O2)/AQ2</f>
        <v>6</v>
      </c>
      <c r="AQ2" s="20">
        <f>AO2+AI2+AC2+W2+Q2</f>
        <v>17</v>
      </c>
      <c r="AR2" s="21">
        <f>(AO2*AN2+AI2*AH2+AC2*AB2+W2*V2+Q2*P2)/AQ2</f>
        <v>6</v>
      </c>
      <c r="AS2" s="67">
        <v>20</v>
      </c>
      <c r="AT2" s="23">
        <v>3</v>
      </c>
      <c r="AU2" s="23">
        <v>3</v>
      </c>
      <c r="AV2" s="13">
        <f aca="true" t="shared" si="9" ref="AV2:AV8">ROUND((AS2*0.1+AT2*0.7),0)</f>
        <v>4</v>
      </c>
      <c r="AW2" s="14">
        <f aca="true" t="shared" si="10" ref="AW2:AW8">ROUND(MAX((AS2*0.1+AT2*0.7),(AS2*0.1+AU2*0.7)),0)</f>
        <v>4</v>
      </c>
      <c r="AX2" s="15">
        <v>3</v>
      </c>
      <c r="AY2" s="16">
        <v>20</v>
      </c>
      <c r="AZ2" s="22">
        <v>7</v>
      </c>
      <c r="BA2" s="17"/>
      <c r="BB2" s="13">
        <f aca="true" t="shared" si="11" ref="BB2:BB8">ROUND((AY2*0.1+AZ2*0.7),0)</f>
        <v>7</v>
      </c>
      <c r="BC2" s="14">
        <f aca="true" t="shared" si="12" ref="BC2:BC8">ROUND(MAX((AY2*0.1+AZ2*0.7),(AY2*0.1+BA2*0.7)),0)</f>
        <v>7</v>
      </c>
      <c r="BD2" s="15">
        <v>3</v>
      </c>
      <c r="BE2" s="16">
        <v>18</v>
      </c>
      <c r="BF2" s="17">
        <v>6</v>
      </c>
      <c r="BG2" s="17"/>
      <c r="BH2" s="12">
        <f aca="true" t="shared" si="13" ref="BH2:BH8">ROUND((BE2*0.1+BF2*0.7),0)</f>
        <v>6</v>
      </c>
      <c r="BI2" s="14">
        <f aca="true" t="shared" si="14" ref="BI2:BI8">ROUND(MAX((BE2*0.1+BF2*0.7),(BE2*0.1+BG2*0.7)),0)</f>
        <v>6</v>
      </c>
      <c r="BJ2" s="15">
        <v>3</v>
      </c>
      <c r="BK2" s="67">
        <v>17</v>
      </c>
      <c r="BL2" s="23">
        <v>6</v>
      </c>
      <c r="BM2" s="23"/>
      <c r="BN2" s="13">
        <f aca="true" t="shared" si="15" ref="BN2:BN8">ROUND((BK2*0.1+BL2*0.7),0)</f>
        <v>6</v>
      </c>
      <c r="BO2" s="14">
        <f aca="true" t="shared" si="16" ref="BO2:BO8">ROUND(MAX((BK2*0.1+BL2*0.7),(BK2*0.1+BM2*0.7)),0)</f>
        <v>6</v>
      </c>
      <c r="BP2" s="15">
        <v>3</v>
      </c>
      <c r="BQ2" s="16">
        <v>15</v>
      </c>
      <c r="BR2" s="47">
        <v>2</v>
      </c>
      <c r="BS2" s="17">
        <v>5</v>
      </c>
      <c r="BT2" s="13">
        <f aca="true" t="shared" si="17" ref="BT2:BT10">ROUND((BQ2*0.15+BR2*0.7),0)</f>
        <v>4</v>
      </c>
      <c r="BU2" s="14">
        <f aca="true" t="shared" si="18" ref="BU2:BU10">ROUND(MAX((BQ2*0.15+BR2*0.7),(BQ2*0.15+BS2*0.7)),0)</f>
        <v>6</v>
      </c>
      <c r="BV2" s="15">
        <v>2</v>
      </c>
      <c r="BW2" s="99">
        <v>16</v>
      </c>
      <c r="BX2" s="12">
        <v>6</v>
      </c>
      <c r="BY2" s="23"/>
      <c r="BZ2" s="13">
        <f aca="true" t="shared" si="19" ref="BZ2:BZ8">ROUND((BW2*0.1+BX2*0.7),0)</f>
        <v>6</v>
      </c>
      <c r="CA2" s="24">
        <f aca="true" t="shared" si="20" ref="CA2:CA8">ROUND(MAX((BW2*0.1+BX2*0.7),(BW2*0.1+BY2*0.7)),0)</f>
        <v>6</v>
      </c>
      <c r="CB2" s="15">
        <v>3</v>
      </c>
      <c r="CC2" s="100">
        <v>23</v>
      </c>
      <c r="CD2" s="101">
        <v>6</v>
      </c>
      <c r="CE2" s="40"/>
      <c r="CF2" s="12">
        <f aca="true" t="shared" si="21" ref="CF2:CF8">ROUND((CC2*0.1+CD2*0.7),0)</f>
        <v>7</v>
      </c>
      <c r="CG2" s="24">
        <f aca="true" t="shared" si="22" ref="CG2:CG8">ROUND(MAX((CC2*0.1+CD2*0.7),(CC2*0.1+CE2*0.7)),0)</f>
        <v>7</v>
      </c>
      <c r="CH2" s="29">
        <v>3</v>
      </c>
      <c r="CI2" s="30">
        <f>(AV2*AX2+BB2*BD2+BH2*BJ2+BN2*BP2+BT2*BV2+BZ2*CB2+CF2*CH2)/CJ2</f>
        <v>5.8</v>
      </c>
      <c r="CJ2" s="31">
        <f>AX2+BD2+BJ2+BP2+BV2+CB2+CH2</f>
        <v>20</v>
      </c>
      <c r="CK2" s="37">
        <f aca="true" t="shared" si="23" ref="CK2:CK8">(AW2*AX2+BC2*BD2+BI2*BJ2+BO2*BP2+BU2*BV2+CA2*CB2+CG2*CH2)/CJ2</f>
        <v>6</v>
      </c>
      <c r="CL2" s="31">
        <f>AQ2+CJ2</f>
        <v>37</v>
      </c>
      <c r="CM2" s="32">
        <f>(AR2*AQ2+CK2*CJ2)/CL2</f>
        <v>6</v>
      </c>
      <c r="CN2" s="108">
        <v>18</v>
      </c>
      <c r="CO2" s="25">
        <v>5</v>
      </c>
      <c r="CP2" s="109"/>
      <c r="CQ2" s="109">
        <f aca="true" t="shared" si="24" ref="CQ2:CQ10">ROUND((CN2*0.1+CO2*0.7),0)</f>
        <v>5</v>
      </c>
      <c r="CR2" s="128">
        <f aca="true" t="shared" si="25" ref="CR2:CR10">ROUND(MAX((CN2*0.1+CO2*0.7),(CN2*0.1+CP2*0.7)),0)</f>
        <v>5</v>
      </c>
      <c r="CS2" s="111">
        <v>3</v>
      </c>
      <c r="CT2" s="108">
        <v>17</v>
      </c>
      <c r="CU2" s="109">
        <v>6</v>
      </c>
      <c r="CV2" s="109"/>
      <c r="CW2" s="109">
        <f aca="true" t="shared" si="26" ref="CW2:CW8">ROUND((CT2*0.1+CU2*0.7),0)</f>
        <v>6</v>
      </c>
      <c r="CX2" s="110">
        <f aca="true" t="shared" si="27" ref="CX2:CX8">ROUND(MAX((CT2*0.1+CU2*0.7),(CT2*0.1+CV2*0.7)),0)</f>
        <v>6</v>
      </c>
      <c r="CY2" s="111">
        <v>3</v>
      </c>
      <c r="CZ2" s="108">
        <v>24</v>
      </c>
      <c r="DA2" s="109">
        <v>7</v>
      </c>
      <c r="DB2" s="125"/>
      <c r="DC2" s="109">
        <f>ROUND((CZ2*0.1+DA2*0.7),0)</f>
        <v>7</v>
      </c>
      <c r="DD2" s="128">
        <f>ROUND(MAX((CZ2*0.1+DA2*0.7),(CZ2*0.1+DB2*0.7)),0)</f>
        <v>7</v>
      </c>
      <c r="DE2" s="111">
        <v>3</v>
      </c>
      <c r="DF2" s="108">
        <v>17</v>
      </c>
      <c r="DG2" s="126">
        <v>5</v>
      </c>
      <c r="DH2" s="109"/>
      <c r="DI2" s="109">
        <f>ROUND((DF2*0.1+DG2*0.7),0)</f>
        <v>5</v>
      </c>
      <c r="DJ2" s="128">
        <f>ROUND(MAX((DF2*0.1+DG2*0.7),(DF2*0.1+DH2*0.7)),0)</f>
        <v>5</v>
      </c>
      <c r="DK2" s="111">
        <v>3</v>
      </c>
      <c r="DL2" s="108">
        <v>18</v>
      </c>
      <c r="DM2" s="109">
        <v>6</v>
      </c>
      <c r="DN2" s="109"/>
      <c r="DO2" s="109">
        <f>ROUND((DL2*0.1+DM2*0.7),0)</f>
        <v>6</v>
      </c>
      <c r="DP2" s="128">
        <f>ROUND(MAX((DL2*0.1+DM2*0.7),(DL2*0.1+DN2*0.7)),0)</f>
        <v>6</v>
      </c>
      <c r="DQ2" s="111">
        <v>4</v>
      </c>
      <c r="DR2" s="108">
        <v>22</v>
      </c>
      <c r="DS2" s="109">
        <v>5</v>
      </c>
      <c r="DT2" s="109"/>
      <c r="DU2" s="109">
        <f>ROUND((DR2*0.1+DS2*0.7),0)</f>
        <v>6</v>
      </c>
      <c r="DV2" s="128">
        <f>ROUND(MAX((DR2*0.1+DS2*0.7),(DR2*0.1+DT2*0.7)),0)</f>
        <v>6</v>
      </c>
      <c r="DW2" s="111">
        <v>3</v>
      </c>
      <c r="DX2" s="108">
        <v>17</v>
      </c>
      <c r="DY2" s="25">
        <v>6</v>
      </c>
      <c r="DZ2" s="109"/>
      <c r="EA2" s="132">
        <f>ROUND((DX2*0.1+DY2*0.7),0)</f>
        <v>6</v>
      </c>
      <c r="EB2" s="128">
        <f>ROUND(MAX((DX2*0.1+DY2*0.7),(DX2*0.1+DZ2*0.7)),0)</f>
        <v>6</v>
      </c>
      <c r="EC2" s="133">
        <v>3</v>
      </c>
      <c r="ED2" s="122">
        <v>19</v>
      </c>
      <c r="EE2" s="132">
        <v>5</v>
      </c>
      <c r="EF2" s="132"/>
      <c r="EG2" s="132">
        <f>ROUND((ED2*0.1+EE2*0.7),0)</f>
        <v>5</v>
      </c>
      <c r="EH2" s="128">
        <f>ROUND(MAX((ED2*0.1+EE2*0.7),(ED2*0.1+EF2*0.7)),0)</f>
        <v>5</v>
      </c>
      <c r="EI2" s="133">
        <v>5</v>
      </c>
      <c r="EJ2" s="108">
        <v>25</v>
      </c>
      <c r="EK2" s="129">
        <v>7</v>
      </c>
      <c r="EL2" s="109"/>
      <c r="EM2" s="109">
        <f>ROUND((EJ2*0.1+EK2*0.6),0)</f>
        <v>7</v>
      </c>
      <c r="EN2" s="128">
        <f>ROUND(MAX((EJ2*0.1+EK2*0.6),(EJ2*0.1+EL2*0.6)),0)</f>
        <v>7</v>
      </c>
      <c r="EO2" s="133">
        <v>4</v>
      </c>
      <c r="EP2" s="19">
        <f>(CQ2*CS2+CW2*CY2+DC2*DE2+DI2*DK2+DO2*DQ2+DU2*DW2+EA2*EC2+EG2*EI2+EM2*EO2)/EQ2</f>
        <v>5.870967741935484</v>
      </c>
      <c r="EQ2" s="36">
        <f>CS2+CY2+DE2+DK2+DQ2+DW2+EC2+EI2+EO2</f>
        <v>31</v>
      </c>
      <c r="ER2" s="37">
        <f>(CR2*CS2+CX2*CY2+DD2*DE2+DJ2*DK2+DP2*DQ2+DV2*DW2+EB2*EC2+EH2*EI2+EN2*EO2)/EQ2</f>
        <v>5.870967741935484</v>
      </c>
      <c r="ES2" s="122">
        <v>24</v>
      </c>
      <c r="ET2" s="151">
        <v>4</v>
      </c>
      <c r="EU2" s="132"/>
      <c r="EV2" s="132">
        <f aca="true" t="shared" si="28" ref="EV2:EV10">ROUND((ES2*0.1+ET2*0.6),0)</f>
        <v>5</v>
      </c>
      <c r="EW2" s="128">
        <f aca="true" t="shared" si="29" ref="EW2:EW10">ROUND(MAX((ES2*0.1+ET2*0.6),(ES2*0.1+EU2*0.6)),0)</f>
        <v>5</v>
      </c>
      <c r="EX2" s="133">
        <v>3</v>
      </c>
      <c r="EY2" s="108">
        <v>27</v>
      </c>
      <c r="EZ2" s="151">
        <v>8</v>
      </c>
      <c r="FA2" s="109"/>
      <c r="FB2" s="132">
        <f aca="true" t="shared" si="30" ref="FB2:FB10">ROUND((EY2*0.1+EZ2*0.7),0)</f>
        <v>8</v>
      </c>
      <c r="FC2" s="128">
        <f aca="true" t="shared" si="31" ref="FC2:FC10">ROUND(MAX((EY2*0.1+EZ2*0.7),(EY2*0.1+FA2*0.7)),0)</f>
        <v>8</v>
      </c>
      <c r="FD2" s="133">
        <v>3</v>
      </c>
      <c r="FE2" s="108">
        <v>14</v>
      </c>
      <c r="FF2" s="26">
        <v>7</v>
      </c>
      <c r="FG2" s="109"/>
      <c r="FH2" s="109">
        <f>ROUND((FE2*0.1+FF2*0.7),0)</f>
        <v>6</v>
      </c>
      <c r="FI2" s="128">
        <f>ROUND(MAX((FE2*0.1+FF2*0.7),(FE2*0.1+FG2*0.7)),0)</f>
        <v>6</v>
      </c>
      <c r="FJ2" s="111">
        <v>3</v>
      </c>
      <c r="FK2" s="108">
        <v>16</v>
      </c>
      <c r="FL2" s="109">
        <v>5</v>
      </c>
      <c r="FM2" s="109"/>
      <c r="FN2" s="132">
        <f>ROUND((FK2*0.1+FL2*0.7),0)</f>
        <v>5</v>
      </c>
      <c r="FO2" s="128">
        <f>ROUND(MAX((FK2*0.1+FL2*0.7),(FK2*0.1+FM2*0.7)),0)</f>
        <v>5</v>
      </c>
      <c r="FP2" s="133">
        <v>3</v>
      </c>
      <c r="FQ2" s="108">
        <v>24</v>
      </c>
      <c r="FR2" s="109">
        <v>5</v>
      </c>
      <c r="FS2" s="109"/>
      <c r="FT2" s="109">
        <f>ROUND((FQ2*0.1+FR2*0.5),0)</f>
        <v>5</v>
      </c>
      <c r="FU2" s="110">
        <f>ROUND(MAX((FQ2*0.1+FR2*0.5),(FQ2*0.1+FS2*0.5)),0)</f>
        <v>5</v>
      </c>
      <c r="FV2" s="111">
        <v>3</v>
      </c>
      <c r="FW2" s="153">
        <v>24</v>
      </c>
      <c r="FX2" s="153">
        <v>5</v>
      </c>
      <c r="FY2" s="153"/>
      <c r="FZ2" s="132">
        <f>ROUND((FW2*0.1+FX2*0.7),0)</f>
        <v>6</v>
      </c>
      <c r="GA2" s="110">
        <f>ROUND(MAX((FW2*0.1+FX2*0.7),(FW2*0.1+FY2*0.7)),0)</f>
        <v>6</v>
      </c>
      <c r="GB2" s="111">
        <v>3</v>
      </c>
      <c r="GC2" s="153"/>
      <c r="GD2" s="153"/>
      <c r="GE2" s="153">
        <v>31</v>
      </c>
      <c r="GF2" s="153">
        <v>9</v>
      </c>
      <c r="GG2" s="153"/>
      <c r="GH2" s="132">
        <f>ROUND((GE2*0.1+GF2*0.6),0)</f>
        <v>9</v>
      </c>
      <c r="GI2" s="110">
        <f>ROUND(MAX((GE2*0.1+GF2*0.6),(GE2*0.1+GG2*0.6)),0)</f>
        <v>9</v>
      </c>
      <c r="GJ2" s="111">
        <v>3</v>
      </c>
      <c r="GK2" s="153">
        <v>22</v>
      </c>
      <c r="GL2" s="153">
        <v>7</v>
      </c>
      <c r="GM2" s="153"/>
      <c r="GN2" s="132">
        <f>ROUND((GK2*0.1+GL2*0.7),0)</f>
        <v>7</v>
      </c>
      <c r="GO2" s="110">
        <f>ROUND(MAX((GK2*0.1+GL2*0.7),(GK2*0.1+GM2*0.7)),0)</f>
        <v>7</v>
      </c>
      <c r="GP2" s="111">
        <v>3</v>
      </c>
      <c r="GQ2" s="153">
        <v>17</v>
      </c>
      <c r="GR2" s="153">
        <v>7</v>
      </c>
      <c r="GS2" s="153"/>
      <c r="GT2" s="132">
        <f>ROUND((GQ2*0.1+GR2*0.7),0)</f>
        <v>7</v>
      </c>
      <c r="GU2" s="110">
        <f>ROUND(MAX((GQ2*0.1+GR2*0.7),(GQ2*0.1+GS2*0.7)),0)</f>
        <v>7</v>
      </c>
      <c r="GV2" s="111">
        <v>3</v>
      </c>
      <c r="GW2" s="155">
        <v>0</v>
      </c>
      <c r="GX2" s="153"/>
      <c r="GY2" s="153"/>
      <c r="GZ2" s="132">
        <f>ROUND((GW2*0.1+GX2*0.7),0)</f>
        <v>0</v>
      </c>
      <c r="HA2" s="110">
        <f>ROUND(MAX((GW2*0.1+GX2*0.7),(GW2*0.1+GY2*0.7)),0)</f>
        <v>0</v>
      </c>
      <c r="HB2" s="111">
        <v>4</v>
      </c>
    </row>
    <row r="3" spans="1:210" ht="18">
      <c r="A3" s="12">
        <v>2</v>
      </c>
      <c r="B3" s="12">
        <v>1108040102</v>
      </c>
      <c r="C3" s="12" t="s">
        <v>158</v>
      </c>
      <c r="D3" s="51" t="s">
        <v>160</v>
      </c>
      <c r="E3" s="9" t="s">
        <v>101</v>
      </c>
      <c r="F3" s="39"/>
      <c r="G3" s="61" t="s">
        <v>101</v>
      </c>
      <c r="H3" s="10" t="s">
        <v>119</v>
      </c>
      <c r="I3" s="70" t="s">
        <v>93</v>
      </c>
      <c r="J3" s="62" t="s">
        <v>82</v>
      </c>
      <c r="K3" s="62">
        <v>7</v>
      </c>
      <c r="L3" s="33">
        <v>25</v>
      </c>
      <c r="M3" s="12">
        <v>8</v>
      </c>
      <c r="N3" s="12"/>
      <c r="O3" s="12">
        <f t="shared" si="0"/>
        <v>8</v>
      </c>
      <c r="P3" s="24">
        <f t="shared" si="1"/>
        <v>8</v>
      </c>
      <c r="Q3" s="29">
        <v>2</v>
      </c>
      <c r="R3" s="28">
        <v>27</v>
      </c>
      <c r="S3" s="8">
        <v>7</v>
      </c>
      <c r="T3" s="12"/>
      <c r="U3" s="12">
        <f t="shared" si="2"/>
        <v>8</v>
      </c>
      <c r="V3" s="24">
        <f aca="true" t="shared" si="32" ref="V3:V8">ROUND(MAX((R3*0.1+S3*0.7),(R3*0.1+T3*0.7)),0)</f>
        <v>8</v>
      </c>
      <c r="W3" s="29">
        <v>4</v>
      </c>
      <c r="X3" s="33">
        <v>32</v>
      </c>
      <c r="Y3" s="22">
        <v>6</v>
      </c>
      <c r="Z3" s="22"/>
      <c r="AA3" s="12">
        <f t="shared" si="3"/>
        <v>7</v>
      </c>
      <c r="AB3" s="24">
        <f t="shared" si="4"/>
        <v>7</v>
      </c>
      <c r="AC3" s="29">
        <v>4</v>
      </c>
      <c r="AD3" s="28">
        <v>32</v>
      </c>
      <c r="AE3" s="8">
        <v>5</v>
      </c>
      <c r="AF3" s="8"/>
      <c r="AG3" s="8">
        <f t="shared" si="5"/>
        <v>6</v>
      </c>
      <c r="AH3" s="24">
        <f t="shared" si="6"/>
        <v>6</v>
      </c>
      <c r="AI3" s="35">
        <v>5</v>
      </c>
      <c r="AJ3" s="33">
        <v>14</v>
      </c>
      <c r="AK3" s="12">
        <v>5</v>
      </c>
      <c r="AL3" s="12"/>
      <c r="AM3" s="12">
        <f t="shared" si="7"/>
        <v>6</v>
      </c>
      <c r="AN3" s="24">
        <f t="shared" si="8"/>
        <v>6</v>
      </c>
      <c r="AO3" s="29">
        <v>2</v>
      </c>
      <c r="AP3" s="19">
        <f aca="true" t="shared" si="33" ref="AP3:AP8">(AO3*AM3+AI3*AG3+AC3*AA3+W3*U3+Q3*O3)/AQ3</f>
        <v>6.9411764705882355</v>
      </c>
      <c r="AQ3" s="20">
        <f aca="true" t="shared" si="34" ref="AQ3:AQ8">AO3+AI3+AC3+W3+Q3</f>
        <v>17</v>
      </c>
      <c r="AR3" s="21">
        <f aca="true" t="shared" si="35" ref="AR3:AR8">(AO3*AN3+AI3*AH3+AC3*AB3+W3*V3+Q3*P3)/AQ3</f>
        <v>6.9411764705882355</v>
      </c>
      <c r="AS3" s="42">
        <v>20</v>
      </c>
      <c r="AT3" s="40">
        <v>4</v>
      </c>
      <c r="AU3" s="40"/>
      <c r="AV3" s="12">
        <f t="shared" si="9"/>
        <v>5</v>
      </c>
      <c r="AW3" s="24">
        <f t="shared" si="10"/>
        <v>5</v>
      </c>
      <c r="AX3" s="29">
        <v>3</v>
      </c>
      <c r="AY3" s="28">
        <v>27</v>
      </c>
      <c r="AZ3" s="22">
        <v>4</v>
      </c>
      <c r="BA3" s="8"/>
      <c r="BB3" s="12">
        <f t="shared" si="11"/>
        <v>6</v>
      </c>
      <c r="BC3" s="24">
        <f t="shared" si="12"/>
        <v>6</v>
      </c>
      <c r="BD3" s="29">
        <v>3</v>
      </c>
      <c r="BE3" s="28">
        <v>25</v>
      </c>
      <c r="BF3" s="8">
        <v>3</v>
      </c>
      <c r="BG3" s="8"/>
      <c r="BH3" s="12">
        <f t="shared" si="13"/>
        <v>5</v>
      </c>
      <c r="BI3" s="24">
        <f t="shared" si="14"/>
        <v>5</v>
      </c>
      <c r="BJ3" s="29">
        <v>3</v>
      </c>
      <c r="BK3" s="28">
        <v>19</v>
      </c>
      <c r="BL3" s="8">
        <v>5</v>
      </c>
      <c r="BM3" s="8"/>
      <c r="BN3" s="12">
        <f t="shared" si="15"/>
        <v>5</v>
      </c>
      <c r="BO3" s="24">
        <f t="shared" si="16"/>
        <v>5</v>
      </c>
      <c r="BP3" s="29">
        <v>3</v>
      </c>
      <c r="BQ3" s="28">
        <v>16</v>
      </c>
      <c r="BR3" s="47">
        <v>6</v>
      </c>
      <c r="BS3" s="8"/>
      <c r="BT3" s="12">
        <f t="shared" si="17"/>
        <v>7</v>
      </c>
      <c r="BU3" s="24">
        <f t="shared" si="18"/>
        <v>7</v>
      </c>
      <c r="BV3" s="29">
        <v>2</v>
      </c>
      <c r="BW3" s="99">
        <v>25</v>
      </c>
      <c r="BX3" s="12">
        <v>5</v>
      </c>
      <c r="BY3" s="8"/>
      <c r="BZ3" s="12">
        <f t="shared" si="19"/>
        <v>6</v>
      </c>
      <c r="CA3" s="24">
        <f t="shared" si="20"/>
        <v>6</v>
      </c>
      <c r="CB3" s="29">
        <v>3</v>
      </c>
      <c r="CC3" s="100">
        <v>27</v>
      </c>
      <c r="CD3" s="80">
        <v>4</v>
      </c>
      <c r="CE3" s="8"/>
      <c r="CF3" s="12">
        <f t="shared" si="21"/>
        <v>6</v>
      </c>
      <c r="CG3" s="24">
        <f t="shared" si="22"/>
        <v>6</v>
      </c>
      <c r="CH3" s="29">
        <v>3</v>
      </c>
      <c r="CI3" s="19">
        <f aca="true" t="shared" si="36" ref="CI3:CI8">(AV3*AX3+BB3*BD3+BH3*BJ3+BN3*BP3+BT3*BV3+BZ3*CB3+CF3*CH3)/CJ3</f>
        <v>5.65</v>
      </c>
      <c r="CJ3" s="36">
        <f aca="true" t="shared" si="37" ref="CJ3:CJ8">AX3+BD3+BJ3+BP3+BV3+CB3+CH3</f>
        <v>20</v>
      </c>
      <c r="CK3" s="37">
        <f t="shared" si="23"/>
        <v>5.65</v>
      </c>
      <c r="CL3" s="36">
        <f aca="true" t="shared" si="38" ref="CL3:CL8">AQ3+CJ3</f>
        <v>37</v>
      </c>
      <c r="CM3" s="38">
        <f aca="true" t="shared" si="39" ref="CM3:CM8">(AR3*AQ3+CK3*CJ3)/CL3</f>
        <v>6.243243243243243</v>
      </c>
      <c r="CN3" s="108">
        <v>21</v>
      </c>
      <c r="CO3" s="25">
        <v>6</v>
      </c>
      <c r="CP3" s="109"/>
      <c r="CQ3" s="109">
        <f t="shared" si="24"/>
        <v>6</v>
      </c>
      <c r="CR3" s="128">
        <f t="shared" si="25"/>
        <v>6</v>
      </c>
      <c r="CS3" s="111">
        <v>3</v>
      </c>
      <c r="CT3" s="108">
        <v>19</v>
      </c>
      <c r="CU3" s="109">
        <v>8</v>
      </c>
      <c r="CV3" s="109"/>
      <c r="CW3" s="109">
        <f t="shared" si="26"/>
        <v>8</v>
      </c>
      <c r="CX3" s="110">
        <f t="shared" si="27"/>
        <v>8</v>
      </c>
      <c r="CY3" s="111">
        <v>3</v>
      </c>
      <c r="CZ3" s="108">
        <v>27</v>
      </c>
      <c r="DA3" s="109">
        <v>5</v>
      </c>
      <c r="DB3" s="109"/>
      <c r="DC3" s="109">
        <f>ROUND((CZ3*0.1+DA3*0.7),0)</f>
        <v>6</v>
      </c>
      <c r="DD3" s="128">
        <f>ROUND(MAX((CZ3*0.1+DA3*0.7),(CZ3*0.1+DB3*0.7)),0)</f>
        <v>6</v>
      </c>
      <c r="DE3" s="111">
        <v>3</v>
      </c>
      <c r="DF3" s="108">
        <v>20</v>
      </c>
      <c r="DG3" s="126">
        <v>4</v>
      </c>
      <c r="DH3" s="109"/>
      <c r="DI3" s="109">
        <f>ROUND((DF3*0.1+DG3*0.7),0)</f>
        <v>5</v>
      </c>
      <c r="DJ3" s="128">
        <f>ROUND(MAX((DF3*0.1+DG3*0.7),(DF3*0.1+DH3*0.7)),0)</f>
        <v>5</v>
      </c>
      <c r="DK3" s="111">
        <v>3</v>
      </c>
      <c r="DL3" s="108">
        <v>25</v>
      </c>
      <c r="DM3" s="109">
        <v>8</v>
      </c>
      <c r="DN3" s="109"/>
      <c r="DO3" s="109">
        <f>ROUND((DL3*0.1+DM3*0.7),0)</f>
        <v>8</v>
      </c>
      <c r="DP3" s="128">
        <f>ROUND(MAX((DL3*0.1+DM3*0.7),(DL3*0.1+DN3*0.7)),0)</f>
        <v>8</v>
      </c>
      <c r="DQ3" s="111">
        <v>4</v>
      </c>
      <c r="DR3" s="108">
        <v>23</v>
      </c>
      <c r="DS3" s="109">
        <v>6</v>
      </c>
      <c r="DT3" s="109"/>
      <c r="DU3" s="109">
        <f>ROUND((DR3*0.1+DS3*0.7),0)</f>
        <v>7</v>
      </c>
      <c r="DV3" s="128">
        <f>ROUND(MAX((DR3*0.1+DS3*0.7),(DR3*0.1+DT3*0.7)),0)</f>
        <v>7</v>
      </c>
      <c r="DW3" s="111">
        <v>3</v>
      </c>
      <c r="DX3" s="108">
        <v>23</v>
      </c>
      <c r="DY3" s="25">
        <v>8</v>
      </c>
      <c r="DZ3" s="109"/>
      <c r="EA3" s="132">
        <f>ROUND((DX3*0.1+DY3*0.7),0)</f>
        <v>8</v>
      </c>
      <c r="EB3" s="128">
        <f>ROUND(MAX((DX3*0.1+DY3*0.7),(DX3*0.1+DZ3*0.7)),0)</f>
        <v>8</v>
      </c>
      <c r="EC3" s="133">
        <v>3</v>
      </c>
      <c r="ED3" s="122">
        <v>22</v>
      </c>
      <c r="EE3" s="132">
        <v>6</v>
      </c>
      <c r="EF3" s="132"/>
      <c r="EG3" s="132">
        <f>ROUND((ED3*0.1+EE3*0.7),0)</f>
        <v>6</v>
      </c>
      <c r="EH3" s="128">
        <f>ROUND(MAX((ED3*0.1+EE3*0.7),(ED3*0.1+EF3*0.7)),0)</f>
        <v>6</v>
      </c>
      <c r="EI3" s="133">
        <v>5</v>
      </c>
      <c r="EJ3" s="108">
        <v>30</v>
      </c>
      <c r="EK3" s="126">
        <v>6</v>
      </c>
      <c r="EL3" s="109"/>
      <c r="EM3" s="109">
        <f>ROUND((EJ3*0.1+EK3*0.6),0)</f>
        <v>7</v>
      </c>
      <c r="EN3" s="128">
        <f>ROUND(MAX((EJ3*0.1+EK3*0.6),(EJ3*0.1+EL3*0.6)),0)</f>
        <v>7</v>
      </c>
      <c r="EO3" s="133">
        <v>4</v>
      </c>
      <c r="EP3" s="19">
        <f>(CQ3*CS3+CW3*CY3+DC3*DE3+DI3*DK3+DO3*DQ3+DU3*DW3+EA3*EC3+EG3*EI3+EM3*EO3)/EQ3</f>
        <v>6.774193548387097</v>
      </c>
      <c r="EQ3" s="36">
        <f>CS3+CY3+DE3+DK3+DQ3+DW3+EC3+EI3+EO3</f>
        <v>31</v>
      </c>
      <c r="ER3" s="37">
        <f>(CR3*CS3+CX3*CY3+DD3*DE3+DJ3*DK3+DP3*DQ3+DV3*DW3+EB3*EC3+EH3*EI3+EN3*EO3)/EQ3</f>
        <v>6.774193548387097</v>
      </c>
      <c r="ES3" s="122">
        <v>32</v>
      </c>
      <c r="ET3" s="151">
        <v>7</v>
      </c>
      <c r="EU3" s="132"/>
      <c r="EV3" s="132">
        <f t="shared" si="28"/>
        <v>7</v>
      </c>
      <c r="EW3" s="128">
        <f t="shared" si="29"/>
        <v>7</v>
      </c>
      <c r="EX3" s="133">
        <v>3</v>
      </c>
      <c r="EY3" s="108">
        <v>26</v>
      </c>
      <c r="EZ3" s="151">
        <v>9</v>
      </c>
      <c r="FA3" s="109"/>
      <c r="FB3" s="132">
        <f t="shared" si="30"/>
        <v>9</v>
      </c>
      <c r="FC3" s="128">
        <f t="shared" si="31"/>
        <v>9</v>
      </c>
      <c r="FD3" s="133">
        <v>3</v>
      </c>
      <c r="FE3" s="108">
        <v>24</v>
      </c>
      <c r="FF3" s="25">
        <v>6</v>
      </c>
      <c r="FG3" s="109"/>
      <c r="FH3" s="109">
        <f>ROUND((FE3*0.1+FF3*0.7),0)</f>
        <v>7</v>
      </c>
      <c r="FI3" s="128">
        <f>ROUND(MAX((FE3*0.1+FF3*0.7),(FE3*0.1+FG3*0.7)),0)</f>
        <v>7</v>
      </c>
      <c r="FJ3" s="111">
        <v>3</v>
      </c>
      <c r="FK3" s="108">
        <v>24</v>
      </c>
      <c r="FL3" s="109">
        <v>5</v>
      </c>
      <c r="FM3" s="109"/>
      <c r="FN3" s="132">
        <f>ROUND((FK3*0.1+FL3*0.7),0)</f>
        <v>6</v>
      </c>
      <c r="FO3" s="128">
        <f>ROUND(MAX((FK3*0.1+FL3*0.7),(FK3*0.1+FM3*0.7)),0)</f>
        <v>6</v>
      </c>
      <c r="FP3" s="133">
        <v>3</v>
      </c>
      <c r="FQ3" s="108">
        <v>26</v>
      </c>
      <c r="FR3" s="109">
        <v>4</v>
      </c>
      <c r="FS3" s="109"/>
      <c r="FT3" s="109">
        <f>ROUND((FQ3*0.1+FR3*0.5),0)</f>
        <v>5</v>
      </c>
      <c r="FU3" s="110">
        <f>ROUND(MAX((FQ3*0.1+FR3*0.5),(FQ3*0.1+FS3*0.5)),0)</f>
        <v>5</v>
      </c>
      <c r="FV3" s="111">
        <v>3</v>
      </c>
      <c r="FW3" s="153">
        <v>26</v>
      </c>
      <c r="FX3" s="153">
        <v>5</v>
      </c>
      <c r="FY3" s="153"/>
      <c r="FZ3" s="132">
        <f>ROUND((FW3*0.1+FX3*0.7),0)</f>
        <v>6</v>
      </c>
      <c r="GA3" s="110">
        <f>ROUND(MAX((FW3*0.1+FX3*0.7),(FW3*0.1+FY3*0.7)),0)</f>
        <v>6</v>
      </c>
      <c r="GB3" s="111">
        <v>3</v>
      </c>
      <c r="GC3" s="153"/>
      <c r="GD3" s="153"/>
      <c r="GE3" s="153">
        <v>34</v>
      </c>
      <c r="GF3" s="153">
        <v>8</v>
      </c>
      <c r="GG3" s="153"/>
      <c r="GH3" s="132">
        <f aca="true" t="shared" si="40" ref="GH3:GH10">ROUND((GE3*0.1+GF3*0.6),0)</f>
        <v>8</v>
      </c>
      <c r="GI3" s="110">
        <f aca="true" t="shared" si="41" ref="GI3:GI10">ROUND(MAX((GE3*0.1+GF3*0.6),(GE3*0.1+GG3*0.6)),0)</f>
        <v>8</v>
      </c>
      <c r="GJ3" s="111">
        <v>3</v>
      </c>
      <c r="GK3" s="153">
        <v>20</v>
      </c>
      <c r="GL3" s="153">
        <v>7</v>
      </c>
      <c r="GM3" s="153"/>
      <c r="GN3" s="132">
        <f aca="true" t="shared" si="42" ref="GN3:GN10">ROUND((GK3*0.1+GL3*0.7),0)</f>
        <v>7</v>
      </c>
      <c r="GO3" s="110">
        <f aca="true" t="shared" si="43" ref="GO3:GO10">ROUND(MAX((GK3*0.1+GL3*0.7),(GK3*0.1+GM3*0.7)),0)</f>
        <v>7</v>
      </c>
      <c r="GP3" s="111">
        <v>3</v>
      </c>
      <c r="GQ3" s="156">
        <v>22</v>
      </c>
      <c r="GR3" s="72">
        <v>9</v>
      </c>
      <c r="GT3" s="132">
        <f aca="true" t="shared" si="44" ref="GT3:GT10">ROUND((GQ3*0.1+GR3*0.7),0)</f>
        <v>9</v>
      </c>
      <c r="GU3" s="110">
        <f aca="true" t="shared" si="45" ref="GU3:GU10">ROUND(MAX((GQ3*0.1+GR3*0.7),(GQ3*0.1+GS3*0.7)),0)</f>
        <v>9</v>
      </c>
      <c r="GV3" s="111">
        <v>3</v>
      </c>
      <c r="GW3" s="156">
        <v>23</v>
      </c>
      <c r="GX3" s="72">
        <v>8</v>
      </c>
      <c r="GZ3" s="132">
        <f aca="true" t="shared" si="46" ref="GZ3:GZ10">ROUND((GW3*0.1+GX3*0.7),0)</f>
        <v>8</v>
      </c>
      <c r="HA3" s="110">
        <f aca="true" t="shared" si="47" ref="HA3:HA10">ROUND(MAX((GW3*0.1+GX3*0.7),(GW3*0.1+GY3*0.7)),0)</f>
        <v>8</v>
      </c>
      <c r="HB3" s="111">
        <v>4</v>
      </c>
    </row>
    <row r="4" spans="1:210" ht="18">
      <c r="A4" s="71">
        <v>3</v>
      </c>
      <c r="B4" s="12">
        <v>1108040105</v>
      </c>
      <c r="C4" s="12" t="s">
        <v>158</v>
      </c>
      <c r="D4" s="51" t="s">
        <v>161</v>
      </c>
      <c r="E4" s="9" t="s">
        <v>103</v>
      </c>
      <c r="F4" s="39"/>
      <c r="G4" s="61" t="s">
        <v>103</v>
      </c>
      <c r="H4" s="10" t="s">
        <v>145</v>
      </c>
      <c r="I4" s="70" t="s">
        <v>117</v>
      </c>
      <c r="J4" s="62" t="s">
        <v>82</v>
      </c>
      <c r="K4" s="62">
        <v>7</v>
      </c>
      <c r="L4" s="33">
        <v>27</v>
      </c>
      <c r="M4" s="12">
        <v>7</v>
      </c>
      <c r="N4" s="12"/>
      <c r="O4" s="12">
        <f t="shared" si="0"/>
        <v>8</v>
      </c>
      <c r="P4" s="24">
        <f t="shared" si="1"/>
        <v>8</v>
      </c>
      <c r="Q4" s="29">
        <v>2</v>
      </c>
      <c r="R4" s="28">
        <v>26</v>
      </c>
      <c r="S4" s="8">
        <v>7</v>
      </c>
      <c r="T4" s="12"/>
      <c r="U4" s="12">
        <f t="shared" si="2"/>
        <v>8</v>
      </c>
      <c r="V4" s="24">
        <f t="shared" si="32"/>
        <v>8</v>
      </c>
      <c r="W4" s="29">
        <v>4</v>
      </c>
      <c r="X4" s="33">
        <v>33</v>
      </c>
      <c r="Y4" s="22">
        <v>6</v>
      </c>
      <c r="Z4" s="22"/>
      <c r="AA4" s="12">
        <f t="shared" si="3"/>
        <v>7</v>
      </c>
      <c r="AB4" s="24">
        <f t="shared" si="4"/>
        <v>7</v>
      </c>
      <c r="AC4" s="29">
        <v>4</v>
      </c>
      <c r="AD4" s="28">
        <v>28</v>
      </c>
      <c r="AE4" s="8">
        <v>4</v>
      </c>
      <c r="AF4" s="8"/>
      <c r="AG4" s="8">
        <f t="shared" si="5"/>
        <v>5</v>
      </c>
      <c r="AH4" s="24">
        <f t="shared" si="6"/>
        <v>5</v>
      </c>
      <c r="AI4" s="35">
        <v>5</v>
      </c>
      <c r="AJ4" s="33">
        <v>14</v>
      </c>
      <c r="AK4" s="12">
        <v>4</v>
      </c>
      <c r="AL4" s="12"/>
      <c r="AM4" s="12">
        <f t="shared" si="7"/>
        <v>5</v>
      </c>
      <c r="AN4" s="24">
        <f t="shared" si="8"/>
        <v>5</v>
      </c>
      <c r="AO4" s="29">
        <v>2</v>
      </c>
      <c r="AP4" s="19">
        <f t="shared" si="33"/>
        <v>6.529411764705882</v>
      </c>
      <c r="AQ4" s="20">
        <f t="shared" si="34"/>
        <v>17</v>
      </c>
      <c r="AR4" s="21">
        <f t="shared" si="35"/>
        <v>6.529411764705882</v>
      </c>
      <c r="AS4" s="42">
        <v>24</v>
      </c>
      <c r="AT4" s="40">
        <v>5</v>
      </c>
      <c r="AU4" s="40"/>
      <c r="AV4" s="12">
        <f t="shared" si="9"/>
        <v>6</v>
      </c>
      <c r="AW4" s="24">
        <f t="shared" si="10"/>
        <v>6</v>
      </c>
      <c r="AX4" s="29">
        <v>3</v>
      </c>
      <c r="AY4" s="28">
        <v>27</v>
      </c>
      <c r="AZ4" s="102">
        <v>5</v>
      </c>
      <c r="BA4" s="8"/>
      <c r="BB4" s="12">
        <f t="shared" si="11"/>
        <v>6</v>
      </c>
      <c r="BC4" s="24">
        <f t="shared" si="12"/>
        <v>6</v>
      </c>
      <c r="BD4" s="29">
        <v>3</v>
      </c>
      <c r="BE4" s="28">
        <v>26</v>
      </c>
      <c r="BF4" s="8">
        <v>4</v>
      </c>
      <c r="BG4" s="8"/>
      <c r="BH4" s="12">
        <f t="shared" si="13"/>
        <v>5</v>
      </c>
      <c r="BI4" s="24">
        <f t="shared" si="14"/>
        <v>5</v>
      </c>
      <c r="BJ4" s="29">
        <v>3</v>
      </c>
      <c r="BK4" s="28">
        <v>25</v>
      </c>
      <c r="BL4" s="8">
        <v>4</v>
      </c>
      <c r="BM4" s="8"/>
      <c r="BN4" s="12">
        <f t="shared" si="15"/>
        <v>5</v>
      </c>
      <c r="BO4" s="24">
        <f t="shared" si="16"/>
        <v>5</v>
      </c>
      <c r="BP4" s="29">
        <v>3</v>
      </c>
      <c r="BQ4" s="28">
        <v>17</v>
      </c>
      <c r="BR4" s="47">
        <v>5</v>
      </c>
      <c r="BS4" s="8"/>
      <c r="BT4" s="12">
        <f t="shared" si="17"/>
        <v>6</v>
      </c>
      <c r="BU4" s="24">
        <f t="shared" si="18"/>
        <v>6</v>
      </c>
      <c r="BV4" s="29">
        <v>2</v>
      </c>
      <c r="BW4" s="99">
        <v>25</v>
      </c>
      <c r="BX4" s="12">
        <v>4</v>
      </c>
      <c r="BY4" s="8"/>
      <c r="BZ4" s="12">
        <f t="shared" si="19"/>
        <v>5</v>
      </c>
      <c r="CA4" s="24">
        <f t="shared" si="20"/>
        <v>5</v>
      </c>
      <c r="CB4" s="29">
        <v>3</v>
      </c>
      <c r="CC4" s="100">
        <v>27</v>
      </c>
      <c r="CD4" s="80">
        <v>6</v>
      </c>
      <c r="CE4" s="8"/>
      <c r="CF4" s="12">
        <f t="shared" si="21"/>
        <v>7</v>
      </c>
      <c r="CG4" s="24">
        <f t="shared" si="22"/>
        <v>7</v>
      </c>
      <c r="CH4" s="29">
        <v>3</v>
      </c>
      <c r="CI4" s="19">
        <f t="shared" si="36"/>
        <v>5.7</v>
      </c>
      <c r="CJ4" s="36">
        <f t="shared" si="37"/>
        <v>20</v>
      </c>
      <c r="CK4" s="37">
        <f t="shared" si="23"/>
        <v>5.7</v>
      </c>
      <c r="CL4" s="36">
        <f t="shared" si="38"/>
        <v>37</v>
      </c>
      <c r="CM4" s="38">
        <f t="shared" si="39"/>
        <v>6.081081081081081</v>
      </c>
      <c r="CN4" s="108">
        <v>19</v>
      </c>
      <c r="CO4" s="25">
        <v>6</v>
      </c>
      <c r="CP4" s="109"/>
      <c r="CQ4" s="109">
        <f t="shared" si="24"/>
        <v>6</v>
      </c>
      <c r="CR4" s="128">
        <f t="shared" si="25"/>
        <v>6</v>
      </c>
      <c r="CS4" s="111">
        <v>3</v>
      </c>
      <c r="CT4" s="108">
        <v>22</v>
      </c>
      <c r="CU4" s="109">
        <v>6</v>
      </c>
      <c r="CV4" s="109"/>
      <c r="CW4" s="109">
        <f t="shared" si="26"/>
        <v>6</v>
      </c>
      <c r="CX4" s="110">
        <f t="shared" si="27"/>
        <v>6</v>
      </c>
      <c r="CY4" s="111">
        <v>3</v>
      </c>
      <c r="CZ4" s="108">
        <v>24</v>
      </c>
      <c r="DA4" s="109">
        <v>6</v>
      </c>
      <c r="DB4" s="109"/>
      <c r="DC4" s="109">
        <f aca="true" t="shared" si="48" ref="DC4:DC9">ROUND((CZ4*0.1+DA4*0.7),0)</f>
        <v>7</v>
      </c>
      <c r="DD4" s="128">
        <f aca="true" t="shared" si="49" ref="DD4:DD9">ROUND(MAX((CZ4*0.1+DA4*0.7),(CZ4*0.1+DB4*0.7)),0)</f>
        <v>7</v>
      </c>
      <c r="DE4" s="111">
        <v>3</v>
      </c>
      <c r="DF4" s="108">
        <v>22</v>
      </c>
      <c r="DG4" s="126">
        <v>6</v>
      </c>
      <c r="DH4" s="109"/>
      <c r="DI4" s="109">
        <f aca="true" t="shared" si="50" ref="DI4:DI10">ROUND((DF4*0.1+DG4*0.7),0)</f>
        <v>6</v>
      </c>
      <c r="DJ4" s="128">
        <f aca="true" t="shared" si="51" ref="DJ4:DJ10">ROUND(MAX((DF4*0.1+DG4*0.7),(DF4*0.1+DH4*0.7)),0)</f>
        <v>6</v>
      </c>
      <c r="DK4" s="111">
        <v>3</v>
      </c>
      <c r="DL4" s="108">
        <v>26</v>
      </c>
      <c r="DM4" s="109">
        <v>7</v>
      </c>
      <c r="DN4" s="109"/>
      <c r="DO4" s="109">
        <f aca="true" t="shared" si="52" ref="DO4:DO10">ROUND((DL4*0.1+DM4*0.7),0)</f>
        <v>8</v>
      </c>
      <c r="DP4" s="128">
        <f aca="true" t="shared" si="53" ref="DP4:DP10">ROUND(MAX((DL4*0.1+DM4*0.7),(DL4*0.1+DN4*0.7)),0)</f>
        <v>8</v>
      </c>
      <c r="DQ4" s="111">
        <v>4</v>
      </c>
      <c r="DR4" s="108">
        <v>26</v>
      </c>
      <c r="DS4" s="109">
        <v>6</v>
      </c>
      <c r="DT4" s="109"/>
      <c r="DU4" s="109">
        <f aca="true" t="shared" si="54" ref="DU4:DU10">ROUND((DR4*0.1+DS4*0.7),0)</f>
        <v>7</v>
      </c>
      <c r="DV4" s="128">
        <f aca="true" t="shared" si="55" ref="DV4:DV10">ROUND(MAX((DR4*0.1+DS4*0.7),(DR4*0.1+DT4*0.7)),0)</f>
        <v>7</v>
      </c>
      <c r="DW4" s="111">
        <v>3</v>
      </c>
      <c r="DX4" s="108">
        <v>23</v>
      </c>
      <c r="DY4" s="25">
        <v>9</v>
      </c>
      <c r="DZ4" s="109"/>
      <c r="EA4" s="132">
        <f aca="true" t="shared" si="56" ref="EA4:EA10">ROUND((DX4*0.1+DY4*0.7),0)</f>
        <v>9</v>
      </c>
      <c r="EB4" s="128">
        <f aca="true" t="shared" si="57" ref="EB4:EB10">ROUND(MAX((DX4*0.1+DY4*0.7),(DX4*0.1+DZ4*0.7)),0)</f>
        <v>9</v>
      </c>
      <c r="EC4" s="133">
        <v>3</v>
      </c>
      <c r="ED4" s="122">
        <v>24</v>
      </c>
      <c r="EE4" s="132">
        <v>7</v>
      </c>
      <c r="EF4" s="132"/>
      <c r="EG4" s="132">
        <f aca="true" t="shared" si="58" ref="EG4:EG10">ROUND((ED4*0.1+EE4*0.7),0)</f>
        <v>7</v>
      </c>
      <c r="EH4" s="128">
        <f aca="true" t="shared" si="59" ref="EH4:EH10">ROUND(MAX((ED4*0.1+EE4*0.7),(ED4*0.1+EF4*0.7)),0)</f>
        <v>7</v>
      </c>
      <c r="EI4" s="133">
        <v>5</v>
      </c>
      <c r="EJ4" s="108">
        <v>31</v>
      </c>
      <c r="EK4" s="126">
        <v>6</v>
      </c>
      <c r="EL4" s="109"/>
      <c r="EM4" s="109">
        <f aca="true" t="shared" si="60" ref="EM4:EM10">ROUND((EJ4*0.1+EK4*0.6),0)</f>
        <v>7</v>
      </c>
      <c r="EN4" s="128">
        <f aca="true" t="shared" si="61" ref="EN4:EN10">ROUND(MAX((EJ4*0.1+EK4*0.6),(EJ4*0.1+EL4*0.6)),0)</f>
        <v>7</v>
      </c>
      <c r="EO4" s="133">
        <v>4</v>
      </c>
      <c r="EP4" s="19">
        <f aca="true" t="shared" si="62" ref="EP4:EP10">(CQ4*CS4+CW4*CY4+DC4*DE4+DI4*DK4+DO4*DQ4+DU4*DW4+EA4*EC4+EG4*EI4+EM4*EO4)/EQ4</f>
        <v>7.032258064516129</v>
      </c>
      <c r="EQ4" s="36">
        <f aca="true" t="shared" si="63" ref="EQ4:EQ10">CS4+CY4+DE4+DK4+DQ4+DW4+EC4+EI4+EO4</f>
        <v>31</v>
      </c>
      <c r="ER4" s="37">
        <f aca="true" t="shared" si="64" ref="ER4:ER10">(CR4*CS4+CX4*CY4+DD4*DE4+DJ4*DK4+DP4*DQ4+DV4*DW4+EB4*EC4+EH4*EI4+EN4*EO4)/EQ4</f>
        <v>7.032258064516129</v>
      </c>
      <c r="ES4" s="122">
        <v>32</v>
      </c>
      <c r="ET4" s="151">
        <v>6</v>
      </c>
      <c r="EU4" s="132"/>
      <c r="EV4" s="132">
        <f t="shared" si="28"/>
        <v>7</v>
      </c>
      <c r="EW4" s="128">
        <f t="shared" si="29"/>
        <v>7</v>
      </c>
      <c r="EX4" s="133">
        <v>3</v>
      </c>
      <c r="EY4" s="108">
        <v>26</v>
      </c>
      <c r="EZ4" s="151">
        <v>9</v>
      </c>
      <c r="FA4" s="109"/>
      <c r="FB4" s="132">
        <f t="shared" si="30"/>
        <v>9</v>
      </c>
      <c r="FC4" s="128">
        <f t="shared" si="31"/>
        <v>9</v>
      </c>
      <c r="FD4" s="133">
        <v>3</v>
      </c>
      <c r="FE4" s="108">
        <v>26</v>
      </c>
      <c r="FF4" s="25">
        <v>6</v>
      </c>
      <c r="FG4" s="109"/>
      <c r="FH4" s="109">
        <f aca="true" t="shared" si="65" ref="FH4:FH10">ROUND((FE4*0.1+FF4*0.7),0)</f>
        <v>7</v>
      </c>
      <c r="FI4" s="128">
        <f aca="true" t="shared" si="66" ref="FI4:FI10">ROUND(MAX((FE4*0.1+FF4*0.7),(FE4*0.1+FG4*0.7)),0)</f>
        <v>7</v>
      </c>
      <c r="FJ4" s="111">
        <v>3</v>
      </c>
      <c r="FK4" s="108">
        <v>25</v>
      </c>
      <c r="FL4" s="109">
        <v>4</v>
      </c>
      <c r="FM4" s="109"/>
      <c r="FN4" s="132">
        <f aca="true" t="shared" si="67" ref="FN4:FN10">ROUND((FK4*0.1+FL4*0.7),0)</f>
        <v>5</v>
      </c>
      <c r="FO4" s="128">
        <f aca="true" t="shared" si="68" ref="FO4:FO10">ROUND(MAX((FK4*0.1+FL4*0.7),(FK4*0.1+FM4*0.7)),0)</f>
        <v>5</v>
      </c>
      <c r="FP4" s="133">
        <v>3</v>
      </c>
      <c r="FQ4" s="108">
        <v>26</v>
      </c>
      <c r="FR4" s="109">
        <v>5</v>
      </c>
      <c r="FS4" s="109"/>
      <c r="FT4" s="109">
        <f aca="true" t="shared" si="69" ref="FT4:FT10">ROUND((FQ4*0.1+FR4*0.5),0)</f>
        <v>5</v>
      </c>
      <c r="FU4" s="110">
        <f aca="true" t="shared" si="70" ref="FU4:FU10">ROUND(MAX((FQ4*0.1+FR4*0.5),(FQ4*0.1+FS4*0.5)),0)</f>
        <v>5</v>
      </c>
      <c r="FV4" s="111">
        <v>3</v>
      </c>
      <c r="FW4" s="153">
        <v>24</v>
      </c>
      <c r="FX4" s="153">
        <v>6</v>
      </c>
      <c r="FY4" s="153"/>
      <c r="FZ4" s="132">
        <f aca="true" t="shared" si="71" ref="FZ4:FZ10">ROUND((FW4*0.1+FX4*0.7),0)</f>
        <v>7</v>
      </c>
      <c r="GA4" s="110">
        <f aca="true" t="shared" si="72" ref="GA4:GA10">ROUND(MAX((FW4*0.1+FX4*0.7),(FW4*0.1+FY4*0.7)),0)</f>
        <v>7</v>
      </c>
      <c r="GB4" s="111">
        <v>3</v>
      </c>
      <c r="GC4" s="153"/>
      <c r="GD4" s="153"/>
      <c r="GE4" s="153">
        <v>36</v>
      </c>
      <c r="GF4" s="153">
        <v>9</v>
      </c>
      <c r="GG4" s="153"/>
      <c r="GH4" s="132">
        <f t="shared" si="40"/>
        <v>9</v>
      </c>
      <c r="GI4" s="110">
        <f t="shared" si="41"/>
        <v>9</v>
      </c>
      <c r="GJ4" s="111">
        <v>3</v>
      </c>
      <c r="GK4" s="153">
        <v>21</v>
      </c>
      <c r="GL4" s="153">
        <v>7</v>
      </c>
      <c r="GM4" s="153"/>
      <c r="GN4" s="132">
        <f t="shared" si="42"/>
        <v>7</v>
      </c>
      <c r="GO4" s="110">
        <f t="shared" si="43"/>
        <v>7</v>
      </c>
      <c r="GP4" s="111">
        <v>3</v>
      </c>
      <c r="GQ4" s="156">
        <v>21</v>
      </c>
      <c r="GR4" s="72">
        <v>8</v>
      </c>
      <c r="GT4" s="132">
        <f t="shared" si="44"/>
        <v>8</v>
      </c>
      <c r="GU4" s="110">
        <f t="shared" si="45"/>
        <v>8</v>
      </c>
      <c r="GV4" s="111">
        <v>3</v>
      </c>
      <c r="GW4" s="156">
        <v>29</v>
      </c>
      <c r="GX4" s="72">
        <v>6</v>
      </c>
      <c r="GZ4" s="132">
        <f t="shared" si="46"/>
        <v>7</v>
      </c>
      <c r="HA4" s="110">
        <f t="shared" si="47"/>
        <v>7</v>
      </c>
      <c r="HB4" s="111">
        <v>4</v>
      </c>
    </row>
    <row r="5" spans="1:210" ht="18">
      <c r="A5" s="12">
        <v>4</v>
      </c>
      <c r="B5" s="12">
        <v>1108040109</v>
      </c>
      <c r="C5" s="12" t="s">
        <v>158</v>
      </c>
      <c r="D5" s="51" t="s">
        <v>164</v>
      </c>
      <c r="E5" s="9" t="s">
        <v>90</v>
      </c>
      <c r="F5" s="39"/>
      <c r="G5" s="64" t="s">
        <v>90</v>
      </c>
      <c r="H5" s="10" t="s">
        <v>124</v>
      </c>
      <c r="I5" s="70" t="s">
        <v>94</v>
      </c>
      <c r="J5" s="62" t="s">
        <v>82</v>
      </c>
      <c r="K5" s="62">
        <v>6</v>
      </c>
      <c r="L5" s="33">
        <v>27</v>
      </c>
      <c r="M5" s="12">
        <v>4</v>
      </c>
      <c r="N5" s="12"/>
      <c r="O5" s="12">
        <f t="shared" si="0"/>
        <v>6</v>
      </c>
      <c r="P5" s="24">
        <f t="shared" si="1"/>
        <v>6</v>
      </c>
      <c r="Q5" s="29">
        <v>2</v>
      </c>
      <c r="R5" s="28">
        <v>17</v>
      </c>
      <c r="S5" s="8">
        <v>6</v>
      </c>
      <c r="T5" s="12"/>
      <c r="U5" s="12">
        <f t="shared" si="2"/>
        <v>6</v>
      </c>
      <c r="V5" s="24">
        <f t="shared" si="32"/>
        <v>6</v>
      </c>
      <c r="W5" s="29">
        <v>4</v>
      </c>
      <c r="X5" s="33">
        <v>29</v>
      </c>
      <c r="Y5" s="22">
        <v>7</v>
      </c>
      <c r="Z5" s="22"/>
      <c r="AA5" s="12">
        <f t="shared" si="3"/>
        <v>7</v>
      </c>
      <c r="AB5" s="24">
        <f t="shared" si="4"/>
        <v>7</v>
      </c>
      <c r="AC5" s="29">
        <v>4</v>
      </c>
      <c r="AD5" s="28">
        <v>25</v>
      </c>
      <c r="AE5" s="8">
        <v>4</v>
      </c>
      <c r="AF5" s="8"/>
      <c r="AG5" s="8">
        <f t="shared" si="5"/>
        <v>5</v>
      </c>
      <c r="AH5" s="24">
        <f t="shared" si="6"/>
        <v>5</v>
      </c>
      <c r="AI5" s="35">
        <v>5</v>
      </c>
      <c r="AJ5" s="33">
        <v>17</v>
      </c>
      <c r="AK5" s="12">
        <v>8</v>
      </c>
      <c r="AL5" s="12"/>
      <c r="AM5" s="12">
        <f t="shared" si="7"/>
        <v>8</v>
      </c>
      <c r="AN5" s="24">
        <f t="shared" si="8"/>
        <v>8</v>
      </c>
      <c r="AO5" s="29">
        <v>2</v>
      </c>
      <c r="AP5" s="19">
        <f t="shared" si="33"/>
        <v>6.176470588235294</v>
      </c>
      <c r="AQ5" s="20">
        <f t="shared" si="34"/>
        <v>17</v>
      </c>
      <c r="AR5" s="21">
        <f t="shared" si="35"/>
        <v>6.176470588235294</v>
      </c>
      <c r="AS5" s="42">
        <v>20</v>
      </c>
      <c r="AT5" s="40">
        <v>5</v>
      </c>
      <c r="AU5" s="40"/>
      <c r="AV5" s="12">
        <f t="shared" si="9"/>
        <v>6</v>
      </c>
      <c r="AW5" s="24">
        <f t="shared" si="10"/>
        <v>6</v>
      </c>
      <c r="AX5" s="29">
        <v>3</v>
      </c>
      <c r="AY5" s="28">
        <v>22</v>
      </c>
      <c r="AZ5" s="22">
        <v>6</v>
      </c>
      <c r="BA5" s="8"/>
      <c r="BB5" s="12">
        <f t="shared" si="11"/>
        <v>6</v>
      </c>
      <c r="BC5" s="24">
        <f t="shared" si="12"/>
        <v>6</v>
      </c>
      <c r="BD5" s="29">
        <v>3</v>
      </c>
      <c r="BE5" s="28">
        <v>19</v>
      </c>
      <c r="BF5" s="8">
        <v>3</v>
      </c>
      <c r="BG5" s="8">
        <v>4</v>
      </c>
      <c r="BH5" s="12">
        <f t="shared" si="13"/>
        <v>4</v>
      </c>
      <c r="BI5" s="24">
        <f t="shared" si="14"/>
        <v>5</v>
      </c>
      <c r="BJ5" s="29">
        <v>3</v>
      </c>
      <c r="BK5" s="28">
        <v>17</v>
      </c>
      <c r="BL5" s="8">
        <v>4</v>
      </c>
      <c r="BM5" s="8"/>
      <c r="BN5" s="12">
        <f t="shared" si="15"/>
        <v>5</v>
      </c>
      <c r="BO5" s="24">
        <f t="shared" si="16"/>
        <v>5</v>
      </c>
      <c r="BP5" s="29">
        <v>3</v>
      </c>
      <c r="BQ5" s="28">
        <v>12</v>
      </c>
      <c r="BR5" s="47">
        <v>3</v>
      </c>
      <c r="BS5" s="8">
        <v>5</v>
      </c>
      <c r="BT5" s="12">
        <f t="shared" si="17"/>
        <v>4</v>
      </c>
      <c r="BU5" s="24">
        <f t="shared" si="18"/>
        <v>5</v>
      </c>
      <c r="BV5" s="29">
        <v>2</v>
      </c>
      <c r="BW5" s="99">
        <v>10</v>
      </c>
      <c r="BX5" s="12">
        <v>5</v>
      </c>
      <c r="BY5" s="40"/>
      <c r="BZ5" s="12">
        <f t="shared" si="19"/>
        <v>5</v>
      </c>
      <c r="CA5" s="24">
        <f t="shared" si="20"/>
        <v>5</v>
      </c>
      <c r="CB5" s="29">
        <v>3</v>
      </c>
      <c r="CC5" s="100">
        <v>21</v>
      </c>
      <c r="CD5" s="80">
        <v>4</v>
      </c>
      <c r="CE5" s="40"/>
      <c r="CF5" s="12">
        <f t="shared" si="21"/>
        <v>5</v>
      </c>
      <c r="CG5" s="24">
        <f t="shared" si="22"/>
        <v>5</v>
      </c>
      <c r="CH5" s="29">
        <v>3</v>
      </c>
      <c r="CI5" s="19">
        <f t="shared" si="36"/>
        <v>5.05</v>
      </c>
      <c r="CJ5" s="36">
        <f t="shared" si="37"/>
        <v>20</v>
      </c>
      <c r="CK5" s="37">
        <f t="shared" si="23"/>
        <v>5.3</v>
      </c>
      <c r="CL5" s="36">
        <f t="shared" si="38"/>
        <v>37</v>
      </c>
      <c r="CM5" s="38">
        <f t="shared" si="39"/>
        <v>5.702702702702703</v>
      </c>
      <c r="CN5" s="108">
        <v>20</v>
      </c>
      <c r="CO5" s="25">
        <v>3</v>
      </c>
      <c r="CP5" s="109">
        <v>4</v>
      </c>
      <c r="CQ5" s="109">
        <f t="shared" si="24"/>
        <v>4</v>
      </c>
      <c r="CR5" s="128">
        <f t="shared" si="25"/>
        <v>5</v>
      </c>
      <c r="CS5" s="111">
        <v>3</v>
      </c>
      <c r="CT5" s="108">
        <v>14</v>
      </c>
      <c r="CU5" s="109">
        <v>6</v>
      </c>
      <c r="CV5" s="109"/>
      <c r="CW5" s="109">
        <f t="shared" si="26"/>
        <v>6</v>
      </c>
      <c r="CX5" s="110">
        <f t="shared" si="27"/>
        <v>6</v>
      </c>
      <c r="CY5" s="111">
        <v>3</v>
      </c>
      <c r="CZ5" s="108">
        <v>20</v>
      </c>
      <c r="DA5" s="109">
        <v>6</v>
      </c>
      <c r="DB5" s="125"/>
      <c r="DC5" s="109">
        <f t="shared" si="48"/>
        <v>6</v>
      </c>
      <c r="DD5" s="128">
        <f t="shared" si="49"/>
        <v>6</v>
      </c>
      <c r="DE5" s="111">
        <v>3</v>
      </c>
      <c r="DF5" s="108">
        <v>15</v>
      </c>
      <c r="DG5" s="126">
        <v>5</v>
      </c>
      <c r="DH5" s="109"/>
      <c r="DI5" s="109">
        <f t="shared" si="50"/>
        <v>5</v>
      </c>
      <c r="DJ5" s="128">
        <f t="shared" si="51"/>
        <v>5</v>
      </c>
      <c r="DK5" s="111">
        <v>3</v>
      </c>
      <c r="DL5" s="108">
        <v>14</v>
      </c>
      <c r="DM5" s="109">
        <v>8</v>
      </c>
      <c r="DN5" s="109"/>
      <c r="DO5" s="109">
        <f t="shared" si="52"/>
        <v>7</v>
      </c>
      <c r="DP5" s="128">
        <f t="shared" si="53"/>
        <v>7</v>
      </c>
      <c r="DQ5" s="111">
        <v>4</v>
      </c>
      <c r="DR5" s="108">
        <v>14</v>
      </c>
      <c r="DS5" s="109">
        <v>3</v>
      </c>
      <c r="DT5" s="109">
        <v>2</v>
      </c>
      <c r="DU5" s="109">
        <f t="shared" si="54"/>
        <v>4</v>
      </c>
      <c r="DV5" s="128">
        <f t="shared" si="55"/>
        <v>4</v>
      </c>
      <c r="DW5" s="111">
        <v>3</v>
      </c>
      <c r="DX5" s="108">
        <v>21</v>
      </c>
      <c r="DY5" s="25">
        <v>5</v>
      </c>
      <c r="DZ5" s="109"/>
      <c r="EA5" s="132">
        <f t="shared" si="56"/>
        <v>6</v>
      </c>
      <c r="EB5" s="128">
        <f t="shared" si="57"/>
        <v>6</v>
      </c>
      <c r="EC5" s="133">
        <v>3</v>
      </c>
      <c r="ED5" s="122">
        <v>17</v>
      </c>
      <c r="EE5" s="132">
        <v>5</v>
      </c>
      <c r="EF5" s="132"/>
      <c r="EG5" s="132">
        <f t="shared" si="58"/>
        <v>5</v>
      </c>
      <c r="EH5" s="128">
        <f t="shared" si="59"/>
        <v>5</v>
      </c>
      <c r="EI5" s="133">
        <v>5</v>
      </c>
      <c r="EJ5" s="108">
        <v>20</v>
      </c>
      <c r="EK5" s="126">
        <v>7</v>
      </c>
      <c r="EL5" s="109"/>
      <c r="EM5" s="109">
        <f t="shared" si="60"/>
        <v>6</v>
      </c>
      <c r="EN5" s="128">
        <f t="shared" si="61"/>
        <v>6</v>
      </c>
      <c r="EO5" s="133">
        <v>4</v>
      </c>
      <c r="EP5" s="19">
        <f t="shared" si="62"/>
        <v>5.483870967741935</v>
      </c>
      <c r="EQ5" s="36">
        <f t="shared" si="63"/>
        <v>31</v>
      </c>
      <c r="ER5" s="37">
        <f t="shared" si="64"/>
        <v>5.580645161290323</v>
      </c>
      <c r="ES5" s="122">
        <v>28</v>
      </c>
      <c r="ET5" s="151">
        <v>5</v>
      </c>
      <c r="EU5" s="132"/>
      <c r="EV5" s="132">
        <f t="shared" si="28"/>
        <v>6</v>
      </c>
      <c r="EW5" s="128">
        <f t="shared" si="29"/>
        <v>6</v>
      </c>
      <c r="EX5" s="133">
        <v>3</v>
      </c>
      <c r="EY5" s="108">
        <v>24</v>
      </c>
      <c r="EZ5" s="151">
        <v>9</v>
      </c>
      <c r="FA5" s="109"/>
      <c r="FB5" s="132">
        <f t="shared" si="30"/>
        <v>9</v>
      </c>
      <c r="FC5" s="128">
        <f t="shared" si="31"/>
        <v>9</v>
      </c>
      <c r="FD5" s="133">
        <v>3</v>
      </c>
      <c r="FE5" s="108">
        <v>14</v>
      </c>
      <c r="FF5" s="25">
        <v>3</v>
      </c>
      <c r="FG5" s="109">
        <v>4</v>
      </c>
      <c r="FH5" s="109">
        <f t="shared" si="65"/>
        <v>4</v>
      </c>
      <c r="FI5" s="128">
        <f t="shared" si="66"/>
        <v>4</v>
      </c>
      <c r="FJ5" s="111">
        <v>3</v>
      </c>
      <c r="FK5" s="108">
        <v>19</v>
      </c>
      <c r="FL5" s="109">
        <v>3</v>
      </c>
      <c r="FM5" s="109">
        <v>4</v>
      </c>
      <c r="FN5" s="132">
        <f t="shared" si="67"/>
        <v>4</v>
      </c>
      <c r="FO5" s="128">
        <f t="shared" si="68"/>
        <v>5</v>
      </c>
      <c r="FP5" s="133">
        <v>3</v>
      </c>
      <c r="FQ5" s="108">
        <v>20</v>
      </c>
      <c r="FR5" s="109">
        <v>4</v>
      </c>
      <c r="FS5" s="109">
        <v>5</v>
      </c>
      <c r="FT5" s="109">
        <f t="shared" si="69"/>
        <v>4</v>
      </c>
      <c r="FU5" s="110">
        <f t="shared" si="70"/>
        <v>5</v>
      </c>
      <c r="FV5" s="111">
        <v>3</v>
      </c>
      <c r="FW5" s="153">
        <v>17</v>
      </c>
      <c r="FX5" s="153">
        <v>6</v>
      </c>
      <c r="FY5" s="153"/>
      <c r="FZ5" s="132">
        <f t="shared" si="71"/>
        <v>6</v>
      </c>
      <c r="GA5" s="110">
        <f t="shared" si="72"/>
        <v>6</v>
      </c>
      <c r="GB5" s="111">
        <v>3</v>
      </c>
      <c r="GC5" s="153"/>
      <c r="GD5" s="153"/>
      <c r="GE5" s="153">
        <v>29</v>
      </c>
      <c r="GF5" s="153">
        <v>7</v>
      </c>
      <c r="GG5" s="153"/>
      <c r="GH5" s="132">
        <f t="shared" si="40"/>
        <v>7</v>
      </c>
      <c r="GI5" s="110">
        <f t="shared" si="41"/>
        <v>7</v>
      </c>
      <c r="GJ5" s="111">
        <v>3</v>
      </c>
      <c r="GK5" s="153">
        <v>16</v>
      </c>
      <c r="GL5" s="153">
        <v>6</v>
      </c>
      <c r="GM5" s="153"/>
      <c r="GN5" s="132">
        <f t="shared" si="42"/>
        <v>6</v>
      </c>
      <c r="GO5" s="110">
        <f t="shared" si="43"/>
        <v>6</v>
      </c>
      <c r="GP5" s="111">
        <v>3</v>
      </c>
      <c r="GQ5" s="156">
        <v>17</v>
      </c>
      <c r="GR5" s="72">
        <v>8</v>
      </c>
      <c r="GT5" s="132">
        <f t="shared" si="44"/>
        <v>7</v>
      </c>
      <c r="GU5" s="110">
        <f t="shared" si="45"/>
        <v>7</v>
      </c>
      <c r="GV5" s="111">
        <v>3</v>
      </c>
      <c r="GW5" s="157">
        <v>0</v>
      </c>
      <c r="GZ5" s="132">
        <f t="shared" si="46"/>
        <v>0</v>
      </c>
      <c r="HA5" s="110">
        <f t="shared" si="47"/>
        <v>0</v>
      </c>
      <c r="HB5" s="111">
        <v>4</v>
      </c>
    </row>
    <row r="6" spans="1:210" ht="18">
      <c r="A6" s="71">
        <v>5</v>
      </c>
      <c r="B6" s="12">
        <v>1108040110</v>
      </c>
      <c r="C6" s="12" t="s">
        <v>158</v>
      </c>
      <c r="D6" s="51" t="s">
        <v>165</v>
      </c>
      <c r="E6" s="9" t="s">
        <v>113</v>
      </c>
      <c r="F6" s="39"/>
      <c r="G6" s="65" t="s">
        <v>113</v>
      </c>
      <c r="H6" s="10" t="s">
        <v>127</v>
      </c>
      <c r="I6" s="70" t="s">
        <v>88</v>
      </c>
      <c r="J6" s="62" t="s">
        <v>82</v>
      </c>
      <c r="K6" s="62">
        <v>7</v>
      </c>
      <c r="L6" s="33">
        <v>26</v>
      </c>
      <c r="M6" s="12">
        <v>6</v>
      </c>
      <c r="N6" s="12"/>
      <c r="O6" s="12">
        <f t="shared" si="0"/>
        <v>7</v>
      </c>
      <c r="P6" s="24">
        <f t="shared" si="1"/>
        <v>7</v>
      </c>
      <c r="Q6" s="29">
        <v>2</v>
      </c>
      <c r="R6" s="28">
        <v>24</v>
      </c>
      <c r="S6" s="8">
        <v>7</v>
      </c>
      <c r="T6" s="12"/>
      <c r="U6" s="12">
        <f t="shared" si="2"/>
        <v>7</v>
      </c>
      <c r="V6" s="24">
        <f t="shared" si="32"/>
        <v>7</v>
      </c>
      <c r="W6" s="29">
        <v>4</v>
      </c>
      <c r="X6" s="33">
        <v>29</v>
      </c>
      <c r="Y6" s="22">
        <v>5</v>
      </c>
      <c r="Z6" s="22"/>
      <c r="AA6" s="12">
        <f t="shared" si="3"/>
        <v>6</v>
      </c>
      <c r="AB6" s="24">
        <f t="shared" si="4"/>
        <v>6</v>
      </c>
      <c r="AC6" s="29">
        <v>4</v>
      </c>
      <c r="AD6" s="28">
        <v>25</v>
      </c>
      <c r="AE6" s="8">
        <v>4</v>
      </c>
      <c r="AF6" s="8"/>
      <c r="AG6" s="8">
        <f t="shared" si="5"/>
        <v>5</v>
      </c>
      <c r="AH6" s="24">
        <f t="shared" si="6"/>
        <v>5</v>
      </c>
      <c r="AI6" s="35">
        <v>5</v>
      </c>
      <c r="AJ6" s="33">
        <v>14</v>
      </c>
      <c r="AK6" s="12">
        <v>5</v>
      </c>
      <c r="AL6" s="12"/>
      <c r="AM6" s="12">
        <f t="shared" si="7"/>
        <v>6</v>
      </c>
      <c r="AN6" s="24">
        <f t="shared" si="8"/>
        <v>6</v>
      </c>
      <c r="AO6" s="29">
        <v>2</v>
      </c>
      <c r="AP6" s="19">
        <f t="shared" si="33"/>
        <v>6.0588235294117645</v>
      </c>
      <c r="AQ6" s="20">
        <f t="shared" si="34"/>
        <v>17</v>
      </c>
      <c r="AR6" s="21">
        <f t="shared" si="35"/>
        <v>6.0588235294117645</v>
      </c>
      <c r="AS6" s="42">
        <v>20</v>
      </c>
      <c r="AT6" s="40">
        <v>4</v>
      </c>
      <c r="AU6" s="40"/>
      <c r="AV6" s="12">
        <f t="shared" si="9"/>
        <v>5</v>
      </c>
      <c r="AW6" s="24">
        <f t="shared" si="10"/>
        <v>5</v>
      </c>
      <c r="AX6" s="29">
        <v>3</v>
      </c>
      <c r="AY6" s="28">
        <v>22</v>
      </c>
      <c r="AZ6" s="22">
        <v>6</v>
      </c>
      <c r="BA6" s="8"/>
      <c r="BB6" s="12">
        <f t="shared" si="11"/>
        <v>6</v>
      </c>
      <c r="BC6" s="24">
        <f t="shared" si="12"/>
        <v>6</v>
      </c>
      <c r="BD6" s="29">
        <v>3</v>
      </c>
      <c r="BE6" s="28">
        <v>21</v>
      </c>
      <c r="BF6" s="8">
        <v>1</v>
      </c>
      <c r="BG6" s="8">
        <v>4</v>
      </c>
      <c r="BH6" s="12">
        <f t="shared" si="13"/>
        <v>3</v>
      </c>
      <c r="BI6" s="24">
        <f t="shared" si="14"/>
        <v>5</v>
      </c>
      <c r="BJ6" s="29">
        <v>3</v>
      </c>
      <c r="BK6" s="28">
        <v>22</v>
      </c>
      <c r="BL6" s="8">
        <v>4</v>
      </c>
      <c r="BM6" s="8"/>
      <c r="BN6" s="12">
        <f t="shared" si="15"/>
        <v>5</v>
      </c>
      <c r="BO6" s="24">
        <f t="shared" si="16"/>
        <v>5</v>
      </c>
      <c r="BP6" s="29">
        <v>3</v>
      </c>
      <c r="BQ6" s="28">
        <v>15</v>
      </c>
      <c r="BR6" s="47">
        <v>5</v>
      </c>
      <c r="BS6" s="8"/>
      <c r="BT6" s="12">
        <f t="shared" si="17"/>
        <v>6</v>
      </c>
      <c r="BU6" s="24">
        <f t="shared" si="18"/>
        <v>6</v>
      </c>
      <c r="BV6" s="29">
        <v>2</v>
      </c>
      <c r="BW6" s="99">
        <v>18</v>
      </c>
      <c r="BX6" s="12">
        <v>5</v>
      </c>
      <c r="BY6" s="8"/>
      <c r="BZ6" s="12">
        <f t="shared" si="19"/>
        <v>5</v>
      </c>
      <c r="CA6" s="24">
        <f t="shared" si="20"/>
        <v>5</v>
      </c>
      <c r="CB6" s="29">
        <v>3</v>
      </c>
      <c r="CC6" s="100">
        <v>23</v>
      </c>
      <c r="CD6" s="80">
        <v>6</v>
      </c>
      <c r="CE6" s="8"/>
      <c r="CF6" s="12">
        <f t="shared" si="21"/>
        <v>7</v>
      </c>
      <c r="CG6" s="24">
        <f t="shared" si="22"/>
        <v>7</v>
      </c>
      <c r="CH6" s="29">
        <v>3</v>
      </c>
      <c r="CI6" s="19">
        <f t="shared" si="36"/>
        <v>5.25</v>
      </c>
      <c r="CJ6" s="36">
        <f t="shared" si="37"/>
        <v>20</v>
      </c>
      <c r="CK6" s="37">
        <f t="shared" si="23"/>
        <v>5.55</v>
      </c>
      <c r="CL6" s="36">
        <f t="shared" si="38"/>
        <v>37</v>
      </c>
      <c r="CM6" s="38">
        <f t="shared" si="39"/>
        <v>5.783783783783784</v>
      </c>
      <c r="CN6" s="108">
        <v>19</v>
      </c>
      <c r="CO6" s="25">
        <v>2</v>
      </c>
      <c r="CP6" s="109">
        <v>3</v>
      </c>
      <c r="CQ6" s="109">
        <f t="shared" si="24"/>
        <v>3</v>
      </c>
      <c r="CR6" s="128">
        <f t="shared" si="25"/>
        <v>4</v>
      </c>
      <c r="CS6" s="111">
        <v>3</v>
      </c>
      <c r="CT6" s="108">
        <v>21</v>
      </c>
      <c r="CU6" s="109">
        <v>5</v>
      </c>
      <c r="CV6" s="109"/>
      <c r="CW6" s="109">
        <f t="shared" si="26"/>
        <v>6</v>
      </c>
      <c r="CX6" s="110">
        <f t="shared" si="27"/>
        <v>6</v>
      </c>
      <c r="CY6" s="111">
        <v>3</v>
      </c>
      <c r="CZ6" s="108">
        <v>26</v>
      </c>
      <c r="DA6" s="109">
        <v>4</v>
      </c>
      <c r="DB6" s="109"/>
      <c r="DC6" s="109">
        <f t="shared" si="48"/>
        <v>5</v>
      </c>
      <c r="DD6" s="128">
        <f t="shared" si="49"/>
        <v>5</v>
      </c>
      <c r="DE6" s="111">
        <v>3</v>
      </c>
      <c r="DF6" s="108">
        <v>19</v>
      </c>
      <c r="DG6" s="126">
        <v>3</v>
      </c>
      <c r="DH6" s="109">
        <v>5</v>
      </c>
      <c r="DI6" s="109">
        <f t="shared" si="50"/>
        <v>4</v>
      </c>
      <c r="DJ6" s="128">
        <f t="shared" si="51"/>
        <v>5</v>
      </c>
      <c r="DK6" s="111">
        <v>3</v>
      </c>
      <c r="DL6" s="108">
        <v>25</v>
      </c>
      <c r="DM6" s="109">
        <v>6</v>
      </c>
      <c r="DN6" s="109"/>
      <c r="DO6" s="109">
        <f t="shared" si="52"/>
        <v>7</v>
      </c>
      <c r="DP6" s="128">
        <f t="shared" si="53"/>
        <v>7</v>
      </c>
      <c r="DQ6" s="111">
        <v>4</v>
      </c>
      <c r="DR6" s="108">
        <v>19</v>
      </c>
      <c r="DS6" s="109">
        <v>1</v>
      </c>
      <c r="DT6" s="109">
        <v>5</v>
      </c>
      <c r="DU6" s="109">
        <f t="shared" si="54"/>
        <v>3</v>
      </c>
      <c r="DV6" s="128">
        <f t="shared" si="55"/>
        <v>5</v>
      </c>
      <c r="DW6" s="111">
        <v>3</v>
      </c>
      <c r="DX6" s="108">
        <v>22</v>
      </c>
      <c r="DY6" s="25">
        <v>8</v>
      </c>
      <c r="DZ6" s="109"/>
      <c r="EA6" s="132">
        <f t="shared" si="56"/>
        <v>8</v>
      </c>
      <c r="EB6" s="128">
        <f t="shared" si="57"/>
        <v>8</v>
      </c>
      <c r="EC6" s="133">
        <v>3</v>
      </c>
      <c r="ED6" s="122">
        <v>21</v>
      </c>
      <c r="EE6" s="132">
        <v>7</v>
      </c>
      <c r="EF6" s="132"/>
      <c r="EG6" s="132">
        <f t="shared" si="58"/>
        <v>7</v>
      </c>
      <c r="EH6" s="128">
        <f t="shared" si="59"/>
        <v>7</v>
      </c>
      <c r="EI6" s="133">
        <v>5</v>
      </c>
      <c r="EJ6" s="108">
        <v>26</v>
      </c>
      <c r="EK6" s="126">
        <v>6</v>
      </c>
      <c r="EL6" s="109"/>
      <c r="EM6" s="109">
        <f t="shared" si="60"/>
        <v>6</v>
      </c>
      <c r="EN6" s="128">
        <f t="shared" si="61"/>
        <v>6</v>
      </c>
      <c r="EO6" s="133">
        <v>4</v>
      </c>
      <c r="EP6" s="19">
        <f t="shared" si="62"/>
        <v>5.612903225806452</v>
      </c>
      <c r="EQ6" s="36">
        <f t="shared" si="63"/>
        <v>31</v>
      </c>
      <c r="ER6" s="37">
        <f t="shared" si="64"/>
        <v>6</v>
      </c>
      <c r="ES6" s="122">
        <v>32</v>
      </c>
      <c r="ET6" s="151">
        <v>5</v>
      </c>
      <c r="EU6" s="132"/>
      <c r="EV6" s="132">
        <f t="shared" si="28"/>
        <v>6</v>
      </c>
      <c r="EW6" s="128">
        <f t="shared" si="29"/>
        <v>6</v>
      </c>
      <c r="EX6" s="133">
        <v>3</v>
      </c>
      <c r="EY6" s="108">
        <v>26</v>
      </c>
      <c r="EZ6" s="151">
        <v>9</v>
      </c>
      <c r="FA6" s="109"/>
      <c r="FB6" s="132">
        <f t="shared" si="30"/>
        <v>9</v>
      </c>
      <c r="FC6" s="128">
        <f t="shared" si="31"/>
        <v>9</v>
      </c>
      <c r="FD6" s="133">
        <v>3</v>
      </c>
      <c r="FE6" s="108">
        <v>23</v>
      </c>
      <c r="FF6" s="25">
        <v>3</v>
      </c>
      <c r="FG6" s="109">
        <v>5</v>
      </c>
      <c r="FH6" s="109">
        <f t="shared" si="65"/>
        <v>4</v>
      </c>
      <c r="FI6" s="128">
        <f t="shared" si="66"/>
        <v>6</v>
      </c>
      <c r="FJ6" s="111">
        <v>3</v>
      </c>
      <c r="FK6" s="108">
        <v>25</v>
      </c>
      <c r="FL6" s="109">
        <v>4</v>
      </c>
      <c r="FM6" s="109"/>
      <c r="FN6" s="132">
        <f t="shared" si="67"/>
        <v>5</v>
      </c>
      <c r="FO6" s="128">
        <f t="shared" si="68"/>
        <v>5</v>
      </c>
      <c r="FP6" s="133">
        <v>3</v>
      </c>
      <c r="FQ6" s="108">
        <v>21</v>
      </c>
      <c r="FR6" s="109">
        <v>3</v>
      </c>
      <c r="FS6" s="109">
        <v>3</v>
      </c>
      <c r="FT6" s="109">
        <f t="shared" si="69"/>
        <v>4</v>
      </c>
      <c r="FU6" s="110">
        <f t="shared" si="70"/>
        <v>4</v>
      </c>
      <c r="FV6" s="111">
        <v>3</v>
      </c>
      <c r="FW6" s="153">
        <v>23</v>
      </c>
      <c r="FX6" s="153">
        <v>5</v>
      </c>
      <c r="FY6" s="153"/>
      <c r="FZ6" s="132">
        <f t="shared" si="71"/>
        <v>6</v>
      </c>
      <c r="GA6" s="110">
        <f t="shared" si="72"/>
        <v>6</v>
      </c>
      <c r="GB6" s="111">
        <v>3</v>
      </c>
      <c r="GC6" s="153"/>
      <c r="GD6" s="153"/>
      <c r="GE6" s="153">
        <v>38</v>
      </c>
      <c r="GF6" s="153">
        <v>8</v>
      </c>
      <c r="GG6" s="153"/>
      <c r="GH6" s="132">
        <f t="shared" si="40"/>
        <v>9</v>
      </c>
      <c r="GI6" s="110">
        <f t="shared" si="41"/>
        <v>9</v>
      </c>
      <c r="GJ6" s="111">
        <v>3</v>
      </c>
      <c r="GK6" s="153">
        <v>21</v>
      </c>
      <c r="GL6" s="153">
        <v>8</v>
      </c>
      <c r="GM6" s="153"/>
      <c r="GN6" s="132">
        <f t="shared" si="42"/>
        <v>8</v>
      </c>
      <c r="GO6" s="110">
        <f t="shared" si="43"/>
        <v>8</v>
      </c>
      <c r="GP6" s="111">
        <v>3</v>
      </c>
      <c r="GQ6" s="156">
        <v>20</v>
      </c>
      <c r="GR6" s="72">
        <v>8</v>
      </c>
      <c r="GT6" s="132">
        <f t="shared" si="44"/>
        <v>8</v>
      </c>
      <c r="GU6" s="110">
        <f t="shared" si="45"/>
        <v>8</v>
      </c>
      <c r="GV6" s="111">
        <v>3</v>
      </c>
      <c r="GW6" s="156">
        <v>21</v>
      </c>
      <c r="GX6" s="72">
        <v>7</v>
      </c>
      <c r="GZ6" s="132">
        <f t="shared" si="46"/>
        <v>7</v>
      </c>
      <c r="HA6" s="110">
        <f t="shared" si="47"/>
        <v>7</v>
      </c>
      <c r="HB6" s="111">
        <v>4</v>
      </c>
    </row>
    <row r="7" spans="1:210" ht="18">
      <c r="A7" s="12">
        <v>6</v>
      </c>
      <c r="B7" s="12">
        <v>1108040111</v>
      </c>
      <c r="C7" s="12" t="s">
        <v>158</v>
      </c>
      <c r="D7" s="51" t="s">
        <v>166</v>
      </c>
      <c r="E7" s="9" t="s">
        <v>122</v>
      </c>
      <c r="F7" s="39"/>
      <c r="G7" s="61" t="s">
        <v>122</v>
      </c>
      <c r="H7" s="10" t="s">
        <v>167</v>
      </c>
      <c r="I7" s="70" t="s">
        <v>116</v>
      </c>
      <c r="J7" s="62" t="s">
        <v>82</v>
      </c>
      <c r="K7" s="62">
        <v>8</v>
      </c>
      <c r="L7" s="33">
        <v>28</v>
      </c>
      <c r="M7" s="12">
        <v>7</v>
      </c>
      <c r="N7" s="12"/>
      <c r="O7" s="12">
        <f t="shared" si="0"/>
        <v>8</v>
      </c>
      <c r="P7" s="24">
        <f t="shared" si="1"/>
        <v>8</v>
      </c>
      <c r="Q7" s="29">
        <v>2</v>
      </c>
      <c r="R7" s="28">
        <v>30</v>
      </c>
      <c r="S7" s="8">
        <v>8</v>
      </c>
      <c r="T7" s="12"/>
      <c r="U7" s="12">
        <f t="shared" si="2"/>
        <v>9</v>
      </c>
      <c r="V7" s="24">
        <f t="shared" si="32"/>
        <v>9</v>
      </c>
      <c r="W7" s="29">
        <v>4</v>
      </c>
      <c r="X7" s="33">
        <v>35</v>
      </c>
      <c r="Y7" s="22">
        <v>7</v>
      </c>
      <c r="Z7" s="22"/>
      <c r="AA7" s="12">
        <f t="shared" si="3"/>
        <v>8</v>
      </c>
      <c r="AB7" s="24">
        <f t="shared" si="4"/>
        <v>8</v>
      </c>
      <c r="AC7" s="29">
        <v>4</v>
      </c>
      <c r="AD7" s="28">
        <v>32</v>
      </c>
      <c r="AE7" s="8">
        <v>5</v>
      </c>
      <c r="AF7" s="8"/>
      <c r="AG7" s="8">
        <f t="shared" si="5"/>
        <v>6</v>
      </c>
      <c r="AH7" s="24">
        <f t="shared" si="6"/>
        <v>6</v>
      </c>
      <c r="AI7" s="35">
        <v>5</v>
      </c>
      <c r="AJ7" s="33">
        <v>19</v>
      </c>
      <c r="AK7" s="12">
        <v>8</v>
      </c>
      <c r="AL7" s="12"/>
      <c r="AM7" s="12">
        <f t="shared" si="7"/>
        <v>8</v>
      </c>
      <c r="AN7" s="24">
        <f t="shared" si="8"/>
        <v>8</v>
      </c>
      <c r="AO7" s="29">
        <v>2</v>
      </c>
      <c r="AP7" s="19">
        <f t="shared" si="33"/>
        <v>7.647058823529412</v>
      </c>
      <c r="AQ7" s="20">
        <f t="shared" si="34"/>
        <v>17</v>
      </c>
      <c r="AR7" s="21">
        <f t="shared" si="35"/>
        <v>7.647058823529412</v>
      </c>
      <c r="AS7" s="28">
        <v>24</v>
      </c>
      <c r="AT7" s="8">
        <v>4</v>
      </c>
      <c r="AU7" s="8"/>
      <c r="AV7" s="12">
        <f t="shared" si="9"/>
        <v>5</v>
      </c>
      <c r="AW7" s="24">
        <f t="shared" si="10"/>
        <v>5</v>
      </c>
      <c r="AX7" s="29">
        <v>3</v>
      </c>
      <c r="AY7" s="28">
        <v>28</v>
      </c>
      <c r="AZ7" s="22">
        <v>8</v>
      </c>
      <c r="BA7" s="8"/>
      <c r="BB7" s="12">
        <f t="shared" si="11"/>
        <v>8</v>
      </c>
      <c r="BC7" s="24">
        <f t="shared" si="12"/>
        <v>8</v>
      </c>
      <c r="BD7" s="29">
        <v>3</v>
      </c>
      <c r="BE7" s="28">
        <v>27</v>
      </c>
      <c r="BF7" s="8">
        <v>7</v>
      </c>
      <c r="BG7" s="8"/>
      <c r="BH7" s="12">
        <f t="shared" si="13"/>
        <v>8</v>
      </c>
      <c r="BI7" s="24">
        <f t="shared" si="14"/>
        <v>8</v>
      </c>
      <c r="BJ7" s="29">
        <v>3</v>
      </c>
      <c r="BK7" s="28">
        <v>27</v>
      </c>
      <c r="BL7" s="8">
        <v>6</v>
      </c>
      <c r="BM7" s="8"/>
      <c r="BN7" s="12">
        <f t="shared" si="15"/>
        <v>7</v>
      </c>
      <c r="BO7" s="24">
        <f t="shared" si="16"/>
        <v>7</v>
      </c>
      <c r="BP7" s="29">
        <v>3</v>
      </c>
      <c r="BQ7" s="28">
        <v>18</v>
      </c>
      <c r="BR7" s="47">
        <v>6</v>
      </c>
      <c r="BS7" s="8"/>
      <c r="BT7" s="12">
        <f t="shared" si="17"/>
        <v>7</v>
      </c>
      <c r="BU7" s="24">
        <f t="shared" si="18"/>
        <v>7</v>
      </c>
      <c r="BV7" s="29">
        <v>2</v>
      </c>
      <c r="BW7" s="99">
        <v>27</v>
      </c>
      <c r="BX7" s="12">
        <v>6</v>
      </c>
      <c r="BY7" s="40"/>
      <c r="BZ7" s="12">
        <f t="shared" si="19"/>
        <v>7</v>
      </c>
      <c r="CA7" s="24">
        <f t="shared" si="20"/>
        <v>7</v>
      </c>
      <c r="CB7" s="29">
        <v>3</v>
      </c>
      <c r="CC7" s="100">
        <v>28</v>
      </c>
      <c r="CD7" s="80">
        <v>9</v>
      </c>
      <c r="CE7" s="40"/>
      <c r="CF7" s="12">
        <f t="shared" si="21"/>
        <v>9</v>
      </c>
      <c r="CG7" s="24">
        <f t="shared" si="22"/>
        <v>9</v>
      </c>
      <c r="CH7" s="29">
        <v>3</v>
      </c>
      <c r="CI7" s="19">
        <f t="shared" si="36"/>
        <v>7.3</v>
      </c>
      <c r="CJ7" s="36">
        <f t="shared" si="37"/>
        <v>20</v>
      </c>
      <c r="CK7" s="37">
        <f t="shared" si="23"/>
        <v>7.3</v>
      </c>
      <c r="CL7" s="36">
        <f t="shared" si="38"/>
        <v>37</v>
      </c>
      <c r="CM7" s="38">
        <f t="shared" si="39"/>
        <v>7.45945945945946</v>
      </c>
      <c r="CN7" s="108">
        <v>26</v>
      </c>
      <c r="CO7" s="25">
        <v>7</v>
      </c>
      <c r="CP7" s="109"/>
      <c r="CQ7" s="109">
        <f t="shared" si="24"/>
        <v>8</v>
      </c>
      <c r="CR7" s="128">
        <f t="shared" si="25"/>
        <v>8</v>
      </c>
      <c r="CS7" s="111">
        <v>3</v>
      </c>
      <c r="CT7" s="108">
        <v>25</v>
      </c>
      <c r="CU7" s="109">
        <v>5</v>
      </c>
      <c r="CV7" s="109"/>
      <c r="CW7" s="109">
        <f t="shared" si="26"/>
        <v>6</v>
      </c>
      <c r="CX7" s="110">
        <f t="shared" si="27"/>
        <v>6</v>
      </c>
      <c r="CY7" s="111">
        <v>3</v>
      </c>
      <c r="CZ7" s="108">
        <v>27</v>
      </c>
      <c r="DA7" s="109">
        <v>7</v>
      </c>
      <c r="DB7" s="125"/>
      <c r="DC7" s="109">
        <f t="shared" si="48"/>
        <v>8</v>
      </c>
      <c r="DD7" s="128">
        <f t="shared" si="49"/>
        <v>8</v>
      </c>
      <c r="DE7" s="111">
        <v>3</v>
      </c>
      <c r="DF7" s="108">
        <v>19</v>
      </c>
      <c r="DG7" s="126">
        <v>8</v>
      </c>
      <c r="DH7" s="109"/>
      <c r="DI7" s="109">
        <f t="shared" si="50"/>
        <v>8</v>
      </c>
      <c r="DJ7" s="128">
        <f t="shared" si="51"/>
        <v>8</v>
      </c>
      <c r="DK7" s="111">
        <v>3</v>
      </c>
      <c r="DL7" s="108">
        <v>26</v>
      </c>
      <c r="DM7" s="109">
        <v>9</v>
      </c>
      <c r="DN7" s="109"/>
      <c r="DO7" s="109">
        <f t="shared" si="52"/>
        <v>9</v>
      </c>
      <c r="DP7" s="128">
        <f t="shared" si="53"/>
        <v>9</v>
      </c>
      <c r="DQ7" s="111">
        <v>4</v>
      </c>
      <c r="DR7" s="108">
        <v>24</v>
      </c>
      <c r="DS7" s="109">
        <v>9</v>
      </c>
      <c r="DT7" s="109"/>
      <c r="DU7" s="109">
        <f t="shared" si="54"/>
        <v>9</v>
      </c>
      <c r="DV7" s="128">
        <f t="shared" si="55"/>
        <v>9</v>
      </c>
      <c r="DW7" s="111">
        <v>3</v>
      </c>
      <c r="DX7" s="108">
        <v>25</v>
      </c>
      <c r="DY7" s="25">
        <v>9</v>
      </c>
      <c r="DZ7" s="109"/>
      <c r="EA7" s="132">
        <f t="shared" si="56"/>
        <v>9</v>
      </c>
      <c r="EB7" s="128">
        <f t="shared" si="57"/>
        <v>9</v>
      </c>
      <c r="EC7" s="133">
        <v>3</v>
      </c>
      <c r="ED7" s="122">
        <v>25</v>
      </c>
      <c r="EE7" s="132">
        <v>8</v>
      </c>
      <c r="EF7" s="132"/>
      <c r="EG7" s="132">
        <f t="shared" si="58"/>
        <v>8</v>
      </c>
      <c r="EH7" s="128">
        <f t="shared" si="59"/>
        <v>8</v>
      </c>
      <c r="EI7" s="133">
        <v>5</v>
      </c>
      <c r="EJ7" s="108">
        <v>34</v>
      </c>
      <c r="EK7" s="126">
        <v>7</v>
      </c>
      <c r="EL7" s="109"/>
      <c r="EM7" s="109">
        <f t="shared" si="60"/>
        <v>8</v>
      </c>
      <c r="EN7" s="128">
        <f t="shared" si="61"/>
        <v>8</v>
      </c>
      <c r="EO7" s="133">
        <v>4</v>
      </c>
      <c r="EP7" s="19">
        <f t="shared" si="62"/>
        <v>8.129032258064516</v>
      </c>
      <c r="EQ7" s="36">
        <f t="shared" si="63"/>
        <v>31</v>
      </c>
      <c r="ER7" s="37">
        <f t="shared" si="64"/>
        <v>8.129032258064516</v>
      </c>
      <c r="ES7" s="122">
        <v>33</v>
      </c>
      <c r="ET7" s="151">
        <v>7</v>
      </c>
      <c r="EU7" s="132"/>
      <c r="EV7" s="132">
        <f t="shared" si="28"/>
        <v>8</v>
      </c>
      <c r="EW7" s="128">
        <f t="shared" si="29"/>
        <v>8</v>
      </c>
      <c r="EX7" s="133">
        <v>3</v>
      </c>
      <c r="EY7" s="108">
        <v>27</v>
      </c>
      <c r="EZ7" s="151">
        <v>9</v>
      </c>
      <c r="FA7" s="109"/>
      <c r="FB7" s="132">
        <f t="shared" si="30"/>
        <v>9</v>
      </c>
      <c r="FC7" s="128">
        <f t="shared" si="31"/>
        <v>9</v>
      </c>
      <c r="FD7" s="133">
        <v>3</v>
      </c>
      <c r="FE7" s="108">
        <v>27</v>
      </c>
      <c r="FF7" s="25">
        <v>8</v>
      </c>
      <c r="FG7" s="109"/>
      <c r="FH7" s="109">
        <f t="shared" si="65"/>
        <v>8</v>
      </c>
      <c r="FI7" s="128">
        <f t="shared" si="66"/>
        <v>8</v>
      </c>
      <c r="FJ7" s="111">
        <v>3</v>
      </c>
      <c r="FK7" s="108">
        <v>26</v>
      </c>
      <c r="FL7" s="109">
        <v>8</v>
      </c>
      <c r="FM7" s="109"/>
      <c r="FN7" s="132">
        <f t="shared" si="67"/>
        <v>8</v>
      </c>
      <c r="FO7" s="128">
        <f t="shared" si="68"/>
        <v>8</v>
      </c>
      <c r="FP7" s="133">
        <v>3</v>
      </c>
      <c r="FQ7" s="108">
        <v>28</v>
      </c>
      <c r="FR7" s="109">
        <v>5</v>
      </c>
      <c r="FS7" s="109"/>
      <c r="FT7" s="109">
        <f t="shared" si="69"/>
        <v>5</v>
      </c>
      <c r="FU7" s="110">
        <f t="shared" si="70"/>
        <v>5</v>
      </c>
      <c r="FV7" s="111">
        <v>3</v>
      </c>
      <c r="FW7" s="153">
        <v>27</v>
      </c>
      <c r="FX7" s="153">
        <v>8</v>
      </c>
      <c r="FY7" s="153"/>
      <c r="FZ7" s="132">
        <f t="shared" si="71"/>
        <v>8</v>
      </c>
      <c r="GA7" s="110">
        <f t="shared" si="72"/>
        <v>8</v>
      </c>
      <c r="GB7" s="111">
        <v>3</v>
      </c>
      <c r="GC7" s="153"/>
      <c r="GD7" s="153"/>
      <c r="GE7" s="153">
        <v>38</v>
      </c>
      <c r="GF7" s="153">
        <v>9</v>
      </c>
      <c r="GG7" s="153"/>
      <c r="GH7" s="132">
        <f t="shared" si="40"/>
        <v>9</v>
      </c>
      <c r="GI7" s="110">
        <f t="shared" si="41"/>
        <v>9</v>
      </c>
      <c r="GJ7" s="111">
        <v>3</v>
      </c>
      <c r="GK7" s="153">
        <v>29</v>
      </c>
      <c r="GL7" s="153">
        <v>9</v>
      </c>
      <c r="GM7" s="153"/>
      <c r="GN7" s="132">
        <f t="shared" si="42"/>
        <v>9</v>
      </c>
      <c r="GO7" s="110">
        <f t="shared" si="43"/>
        <v>9</v>
      </c>
      <c r="GP7" s="111">
        <v>3</v>
      </c>
      <c r="GQ7" s="156">
        <v>26</v>
      </c>
      <c r="GR7" s="72">
        <v>9</v>
      </c>
      <c r="GT7" s="132">
        <f t="shared" si="44"/>
        <v>9</v>
      </c>
      <c r="GU7" s="110">
        <f t="shared" si="45"/>
        <v>9</v>
      </c>
      <c r="GV7" s="111">
        <v>3</v>
      </c>
      <c r="GW7" s="156">
        <v>30</v>
      </c>
      <c r="GX7" s="72">
        <v>9</v>
      </c>
      <c r="GZ7" s="132">
        <f t="shared" si="46"/>
        <v>9</v>
      </c>
      <c r="HA7" s="110">
        <f t="shared" si="47"/>
        <v>9</v>
      </c>
      <c r="HB7" s="111">
        <v>4</v>
      </c>
    </row>
    <row r="8" spans="1:210" ht="18">
      <c r="A8" s="71">
        <v>7</v>
      </c>
      <c r="B8" s="12">
        <v>1108040113</v>
      </c>
      <c r="C8" s="12" t="s">
        <v>158</v>
      </c>
      <c r="D8" s="51" t="s">
        <v>121</v>
      </c>
      <c r="E8" s="9" t="s">
        <v>107</v>
      </c>
      <c r="F8" s="39"/>
      <c r="G8" s="61" t="s">
        <v>107</v>
      </c>
      <c r="H8" s="10" t="s">
        <v>169</v>
      </c>
      <c r="I8" s="70" t="s">
        <v>109</v>
      </c>
      <c r="J8" s="62" t="s">
        <v>82</v>
      </c>
      <c r="K8" s="62">
        <v>8</v>
      </c>
      <c r="L8" s="33">
        <v>27</v>
      </c>
      <c r="M8" s="12">
        <v>6</v>
      </c>
      <c r="N8" s="12"/>
      <c r="O8" s="12">
        <f t="shared" si="0"/>
        <v>7</v>
      </c>
      <c r="P8" s="24">
        <f t="shared" si="1"/>
        <v>7</v>
      </c>
      <c r="Q8" s="29">
        <v>2</v>
      </c>
      <c r="R8" s="28">
        <v>28</v>
      </c>
      <c r="S8" s="8">
        <v>3</v>
      </c>
      <c r="T8" s="12"/>
      <c r="U8" s="12">
        <f t="shared" si="2"/>
        <v>5</v>
      </c>
      <c r="V8" s="24">
        <f t="shared" si="32"/>
        <v>5</v>
      </c>
      <c r="W8" s="29">
        <v>4</v>
      </c>
      <c r="X8" s="33">
        <v>31</v>
      </c>
      <c r="Y8" s="22">
        <v>8</v>
      </c>
      <c r="Z8" s="22"/>
      <c r="AA8" s="12">
        <f t="shared" si="3"/>
        <v>8</v>
      </c>
      <c r="AB8" s="24">
        <f t="shared" si="4"/>
        <v>8</v>
      </c>
      <c r="AC8" s="29">
        <v>4</v>
      </c>
      <c r="AD8" s="28">
        <v>25</v>
      </c>
      <c r="AE8" s="8">
        <v>3</v>
      </c>
      <c r="AF8" s="8">
        <v>4</v>
      </c>
      <c r="AG8" s="8">
        <f t="shared" si="5"/>
        <v>4</v>
      </c>
      <c r="AH8" s="24">
        <f t="shared" si="6"/>
        <v>5</v>
      </c>
      <c r="AI8" s="35">
        <v>5</v>
      </c>
      <c r="AJ8" s="33">
        <v>12</v>
      </c>
      <c r="AK8" s="12">
        <v>5</v>
      </c>
      <c r="AL8" s="12"/>
      <c r="AM8" s="12">
        <f t="shared" si="7"/>
        <v>5</v>
      </c>
      <c r="AN8" s="24">
        <f t="shared" si="8"/>
        <v>5</v>
      </c>
      <c r="AO8" s="29">
        <v>2</v>
      </c>
      <c r="AP8" s="19">
        <f t="shared" si="33"/>
        <v>5.647058823529412</v>
      </c>
      <c r="AQ8" s="20">
        <f t="shared" si="34"/>
        <v>17</v>
      </c>
      <c r="AR8" s="21">
        <f t="shared" si="35"/>
        <v>5.9411764705882355</v>
      </c>
      <c r="AS8" s="28">
        <v>14</v>
      </c>
      <c r="AT8" s="107">
        <v>5</v>
      </c>
      <c r="AU8" s="107">
        <v>6</v>
      </c>
      <c r="AV8" s="12">
        <f t="shared" si="9"/>
        <v>5</v>
      </c>
      <c r="AW8" s="24">
        <f t="shared" si="10"/>
        <v>6</v>
      </c>
      <c r="AX8" s="29">
        <v>3</v>
      </c>
      <c r="AY8" s="28">
        <v>25</v>
      </c>
      <c r="AZ8" s="22">
        <v>8</v>
      </c>
      <c r="BA8" s="8"/>
      <c r="BB8" s="12">
        <f t="shared" si="11"/>
        <v>8</v>
      </c>
      <c r="BC8" s="24">
        <f t="shared" si="12"/>
        <v>8</v>
      </c>
      <c r="BD8" s="29">
        <v>3</v>
      </c>
      <c r="BE8" s="28">
        <v>21</v>
      </c>
      <c r="BF8" s="8">
        <v>4</v>
      </c>
      <c r="BG8" s="8"/>
      <c r="BH8" s="12">
        <f t="shared" si="13"/>
        <v>5</v>
      </c>
      <c r="BI8" s="24">
        <f t="shared" si="14"/>
        <v>5</v>
      </c>
      <c r="BJ8" s="29">
        <v>3</v>
      </c>
      <c r="BK8" s="28">
        <v>19</v>
      </c>
      <c r="BL8" s="8">
        <v>7</v>
      </c>
      <c r="BM8" s="8"/>
      <c r="BN8" s="12">
        <f t="shared" si="15"/>
        <v>7</v>
      </c>
      <c r="BO8" s="24">
        <f t="shared" si="16"/>
        <v>7</v>
      </c>
      <c r="BP8" s="29">
        <v>3</v>
      </c>
      <c r="BQ8" s="28">
        <v>15</v>
      </c>
      <c r="BR8" s="47">
        <v>4</v>
      </c>
      <c r="BS8" s="8"/>
      <c r="BT8" s="12">
        <f t="shared" si="17"/>
        <v>5</v>
      </c>
      <c r="BU8" s="24">
        <f t="shared" si="18"/>
        <v>5</v>
      </c>
      <c r="BV8" s="29">
        <v>2</v>
      </c>
      <c r="BW8" s="99">
        <v>21</v>
      </c>
      <c r="BX8" s="12">
        <v>6</v>
      </c>
      <c r="BY8" s="40"/>
      <c r="BZ8" s="12">
        <f t="shared" si="19"/>
        <v>6</v>
      </c>
      <c r="CA8" s="24">
        <f t="shared" si="20"/>
        <v>6</v>
      </c>
      <c r="CB8" s="29">
        <v>3</v>
      </c>
      <c r="CC8" s="100">
        <v>26</v>
      </c>
      <c r="CD8" s="80">
        <v>6</v>
      </c>
      <c r="CE8" s="40"/>
      <c r="CF8" s="12">
        <f t="shared" si="21"/>
        <v>7</v>
      </c>
      <c r="CG8" s="24">
        <f t="shared" si="22"/>
        <v>7</v>
      </c>
      <c r="CH8" s="29">
        <v>3</v>
      </c>
      <c r="CI8" s="19">
        <f t="shared" si="36"/>
        <v>6.2</v>
      </c>
      <c r="CJ8" s="36">
        <f t="shared" si="37"/>
        <v>20</v>
      </c>
      <c r="CK8" s="37">
        <f t="shared" si="23"/>
        <v>6.35</v>
      </c>
      <c r="CL8" s="36">
        <f t="shared" si="38"/>
        <v>37</v>
      </c>
      <c r="CM8" s="38">
        <f t="shared" si="39"/>
        <v>6.162162162162162</v>
      </c>
      <c r="CN8" s="108">
        <v>23</v>
      </c>
      <c r="CO8" s="48">
        <v>9</v>
      </c>
      <c r="CP8" s="109"/>
      <c r="CQ8" s="109">
        <f t="shared" si="24"/>
        <v>9</v>
      </c>
      <c r="CR8" s="128">
        <f t="shared" si="25"/>
        <v>9</v>
      </c>
      <c r="CS8" s="111">
        <v>3</v>
      </c>
      <c r="CT8" s="108">
        <v>22</v>
      </c>
      <c r="CU8" s="109">
        <v>7</v>
      </c>
      <c r="CV8" s="109"/>
      <c r="CW8" s="109">
        <f t="shared" si="26"/>
        <v>7</v>
      </c>
      <c r="CX8" s="110">
        <f t="shared" si="27"/>
        <v>7</v>
      </c>
      <c r="CY8" s="111">
        <v>3</v>
      </c>
      <c r="CZ8" s="108">
        <v>24</v>
      </c>
      <c r="DA8" s="109">
        <v>7</v>
      </c>
      <c r="DB8" s="125"/>
      <c r="DC8" s="109">
        <f t="shared" si="48"/>
        <v>7</v>
      </c>
      <c r="DD8" s="128">
        <f t="shared" si="49"/>
        <v>7</v>
      </c>
      <c r="DE8" s="111">
        <v>3</v>
      </c>
      <c r="DF8" s="108">
        <v>22</v>
      </c>
      <c r="DG8" s="126">
        <v>8</v>
      </c>
      <c r="DH8" s="109"/>
      <c r="DI8" s="109">
        <f t="shared" si="50"/>
        <v>8</v>
      </c>
      <c r="DJ8" s="128">
        <f t="shared" si="51"/>
        <v>8</v>
      </c>
      <c r="DK8" s="111">
        <v>3</v>
      </c>
      <c r="DL8" s="108">
        <v>23</v>
      </c>
      <c r="DM8" s="109">
        <v>9</v>
      </c>
      <c r="DN8" s="109"/>
      <c r="DO8" s="109">
        <f t="shared" si="52"/>
        <v>9</v>
      </c>
      <c r="DP8" s="128">
        <f t="shared" si="53"/>
        <v>9</v>
      </c>
      <c r="DQ8" s="111">
        <v>4</v>
      </c>
      <c r="DR8" s="108">
        <v>27</v>
      </c>
      <c r="DS8" s="109">
        <v>6</v>
      </c>
      <c r="DT8" s="109"/>
      <c r="DU8" s="109">
        <f t="shared" si="54"/>
        <v>7</v>
      </c>
      <c r="DV8" s="128">
        <f t="shared" si="55"/>
        <v>7</v>
      </c>
      <c r="DW8" s="111">
        <v>3</v>
      </c>
      <c r="DX8" s="108">
        <v>23</v>
      </c>
      <c r="DY8" s="48">
        <v>4</v>
      </c>
      <c r="DZ8" s="109"/>
      <c r="EA8" s="132">
        <f t="shared" si="56"/>
        <v>5</v>
      </c>
      <c r="EB8" s="128">
        <f t="shared" si="57"/>
        <v>5</v>
      </c>
      <c r="EC8" s="133">
        <v>3</v>
      </c>
      <c r="ED8" s="122">
        <v>22</v>
      </c>
      <c r="EE8" s="132">
        <v>7</v>
      </c>
      <c r="EF8" s="132"/>
      <c r="EG8" s="132">
        <f t="shared" si="58"/>
        <v>7</v>
      </c>
      <c r="EH8" s="128">
        <f t="shared" si="59"/>
        <v>7</v>
      </c>
      <c r="EI8" s="133">
        <v>5</v>
      </c>
      <c r="EJ8" s="108">
        <v>30</v>
      </c>
      <c r="EK8" s="127">
        <v>8</v>
      </c>
      <c r="EL8" s="109"/>
      <c r="EM8" s="109">
        <f t="shared" si="60"/>
        <v>8</v>
      </c>
      <c r="EN8" s="128">
        <f t="shared" si="61"/>
        <v>8</v>
      </c>
      <c r="EO8" s="133">
        <v>4</v>
      </c>
      <c r="EP8" s="19">
        <f t="shared" si="62"/>
        <v>7.483870967741935</v>
      </c>
      <c r="EQ8" s="36">
        <f t="shared" si="63"/>
        <v>31</v>
      </c>
      <c r="ER8" s="37">
        <f t="shared" si="64"/>
        <v>7.483870967741935</v>
      </c>
      <c r="ES8" s="122">
        <v>32</v>
      </c>
      <c r="ET8" s="152">
        <v>6</v>
      </c>
      <c r="EU8" s="132"/>
      <c r="EV8" s="132">
        <f t="shared" si="28"/>
        <v>7</v>
      </c>
      <c r="EW8" s="128">
        <f t="shared" si="29"/>
        <v>7</v>
      </c>
      <c r="EX8" s="133">
        <v>3</v>
      </c>
      <c r="EY8" s="108">
        <v>25</v>
      </c>
      <c r="EZ8" s="152">
        <v>9</v>
      </c>
      <c r="FA8" s="109"/>
      <c r="FB8" s="132">
        <f t="shared" si="30"/>
        <v>9</v>
      </c>
      <c r="FC8" s="128">
        <f t="shared" si="31"/>
        <v>9</v>
      </c>
      <c r="FD8" s="133">
        <v>3</v>
      </c>
      <c r="FE8" s="108">
        <v>23</v>
      </c>
      <c r="FF8" s="48">
        <v>7</v>
      </c>
      <c r="FG8" s="109"/>
      <c r="FH8" s="109">
        <f t="shared" si="65"/>
        <v>7</v>
      </c>
      <c r="FI8" s="128">
        <f t="shared" si="66"/>
        <v>7</v>
      </c>
      <c r="FJ8" s="111">
        <v>3</v>
      </c>
      <c r="FK8" s="108">
        <v>22</v>
      </c>
      <c r="FL8" s="109">
        <v>2</v>
      </c>
      <c r="FM8" s="109">
        <v>5</v>
      </c>
      <c r="FN8" s="132">
        <f t="shared" si="67"/>
        <v>4</v>
      </c>
      <c r="FO8" s="128">
        <f t="shared" si="68"/>
        <v>6</v>
      </c>
      <c r="FP8" s="133">
        <v>3</v>
      </c>
      <c r="FQ8" s="108">
        <v>20</v>
      </c>
      <c r="FR8" s="109">
        <v>3</v>
      </c>
      <c r="FS8" s="109">
        <v>4</v>
      </c>
      <c r="FT8" s="109">
        <f t="shared" si="69"/>
        <v>4</v>
      </c>
      <c r="FU8" s="110">
        <f t="shared" si="70"/>
        <v>4</v>
      </c>
      <c r="FV8" s="111">
        <v>3</v>
      </c>
      <c r="FW8" s="153">
        <v>22</v>
      </c>
      <c r="FX8" s="153">
        <v>8</v>
      </c>
      <c r="FY8" s="153"/>
      <c r="FZ8" s="132">
        <f t="shared" si="71"/>
        <v>8</v>
      </c>
      <c r="GA8" s="110">
        <f t="shared" si="72"/>
        <v>8</v>
      </c>
      <c r="GB8" s="111">
        <v>3</v>
      </c>
      <c r="GC8" s="153"/>
      <c r="GD8" s="153"/>
      <c r="GE8" s="153">
        <v>33</v>
      </c>
      <c r="GF8" s="153">
        <v>9</v>
      </c>
      <c r="GG8" s="153"/>
      <c r="GH8" s="132">
        <f t="shared" si="40"/>
        <v>9</v>
      </c>
      <c r="GI8" s="110">
        <f t="shared" si="41"/>
        <v>9</v>
      </c>
      <c r="GJ8" s="111">
        <v>3</v>
      </c>
      <c r="GK8" s="153">
        <v>23</v>
      </c>
      <c r="GL8" s="153">
        <v>7</v>
      </c>
      <c r="GM8" s="153"/>
      <c r="GN8" s="132">
        <f t="shared" si="42"/>
        <v>7</v>
      </c>
      <c r="GO8" s="110">
        <f t="shared" si="43"/>
        <v>7</v>
      </c>
      <c r="GP8" s="111">
        <v>3</v>
      </c>
      <c r="GQ8" s="156">
        <v>19</v>
      </c>
      <c r="GR8" s="72">
        <v>7</v>
      </c>
      <c r="GT8" s="132">
        <f t="shared" si="44"/>
        <v>7</v>
      </c>
      <c r="GU8" s="110">
        <f t="shared" si="45"/>
        <v>7</v>
      </c>
      <c r="GV8" s="111">
        <v>3</v>
      </c>
      <c r="GW8" s="156">
        <v>30</v>
      </c>
      <c r="GX8" s="72">
        <v>9</v>
      </c>
      <c r="GZ8" s="132">
        <f t="shared" si="46"/>
        <v>9</v>
      </c>
      <c r="HA8" s="110">
        <f t="shared" si="47"/>
        <v>9</v>
      </c>
      <c r="HB8" s="111">
        <v>4</v>
      </c>
    </row>
    <row r="9" spans="1:210" ht="18">
      <c r="A9" s="12">
        <v>8</v>
      </c>
      <c r="B9" s="118">
        <v>1108030114</v>
      </c>
      <c r="C9" s="41" t="s">
        <v>158</v>
      </c>
      <c r="D9" s="119" t="s">
        <v>183</v>
      </c>
      <c r="E9" s="120" t="s">
        <v>102</v>
      </c>
      <c r="F9" s="121" t="s">
        <v>184</v>
      </c>
      <c r="H9" s="145" t="s">
        <v>112</v>
      </c>
      <c r="I9" s="109" t="s">
        <v>110</v>
      </c>
      <c r="J9" s="146" t="s">
        <v>82</v>
      </c>
      <c r="O9" s="148">
        <v>7</v>
      </c>
      <c r="P9" s="149">
        <v>7</v>
      </c>
      <c r="Q9" s="150">
        <v>2</v>
      </c>
      <c r="U9" s="148">
        <v>3</v>
      </c>
      <c r="V9" s="149">
        <v>5</v>
      </c>
      <c r="W9" s="29">
        <v>4</v>
      </c>
      <c r="AA9" s="148">
        <v>6</v>
      </c>
      <c r="AB9" s="149">
        <v>6</v>
      </c>
      <c r="AC9" s="150">
        <v>4</v>
      </c>
      <c r="AG9" s="148">
        <v>6</v>
      </c>
      <c r="AH9" s="149">
        <v>6</v>
      </c>
      <c r="AI9" s="150">
        <v>5</v>
      </c>
      <c r="AM9" s="148">
        <v>7</v>
      </c>
      <c r="AN9" s="149">
        <v>7</v>
      </c>
      <c r="AO9" s="150">
        <v>2</v>
      </c>
      <c r="AP9" s="19">
        <f>(AO9*AM9+AI9*AG9+AC9*AA9+W9*U9+Q9*O9)/AQ9</f>
        <v>5.529411764705882</v>
      </c>
      <c r="AQ9" s="20">
        <f>AO9+AI9+AC9+W9+Q9</f>
        <v>17</v>
      </c>
      <c r="AR9" s="21">
        <f>(AO9*AN9+AI9*AH9+AC9*AB9+W9*V9+Q9*P9)/AQ9</f>
        <v>6</v>
      </c>
      <c r="AV9" s="148">
        <v>5</v>
      </c>
      <c r="AW9" s="149">
        <v>5</v>
      </c>
      <c r="AX9" s="150">
        <v>3</v>
      </c>
      <c r="BB9" s="148">
        <v>5</v>
      </c>
      <c r="BC9" s="149">
        <v>5</v>
      </c>
      <c r="BD9" s="150">
        <v>3</v>
      </c>
      <c r="BH9" s="148">
        <v>3</v>
      </c>
      <c r="BI9" s="149">
        <v>6</v>
      </c>
      <c r="BJ9" s="150">
        <v>3</v>
      </c>
      <c r="BN9" s="148">
        <v>5</v>
      </c>
      <c r="BO9" s="149">
        <v>5</v>
      </c>
      <c r="BP9" s="150">
        <v>3</v>
      </c>
      <c r="BT9" s="12">
        <f t="shared" si="17"/>
        <v>0</v>
      </c>
      <c r="BU9" s="24">
        <f t="shared" si="18"/>
        <v>0</v>
      </c>
      <c r="BV9" s="29">
        <v>2</v>
      </c>
      <c r="BZ9" s="148">
        <v>7</v>
      </c>
      <c r="CA9" s="149">
        <v>7</v>
      </c>
      <c r="CB9" s="150">
        <v>3</v>
      </c>
      <c r="CF9" s="148">
        <v>3</v>
      </c>
      <c r="CG9" s="149">
        <v>3</v>
      </c>
      <c r="CH9" s="29">
        <v>3</v>
      </c>
      <c r="CI9" s="19">
        <f>(AV9*AX9+BB9*BD9+BH9*BJ9+BN9*BP9+BT9*BV9+BZ9*CB9+CF9*CH9)/CJ9</f>
        <v>4.2</v>
      </c>
      <c r="CJ9" s="36">
        <f>AX9+BD9+BJ9+BP9+BV9+CB9+CH9</f>
        <v>20</v>
      </c>
      <c r="CK9" s="37">
        <f>(AW9*AX9+BC9*BD9+BI9*BJ9+BO9*BP9+BU9*BV9+CA9*CB9+CG9*CH9)/CJ9</f>
        <v>4.65</v>
      </c>
      <c r="CL9" s="36">
        <f>AQ9+CJ9</f>
        <v>37</v>
      </c>
      <c r="CM9" s="38">
        <f>(AR9*AQ9+CK9*CJ9)/CL9</f>
        <v>5.27027027027027</v>
      </c>
      <c r="CN9" s="122">
        <v>17</v>
      </c>
      <c r="CO9" s="109">
        <v>5</v>
      </c>
      <c r="CP9" s="109"/>
      <c r="CQ9" s="109">
        <f t="shared" si="24"/>
        <v>5</v>
      </c>
      <c r="CR9" s="128">
        <f t="shared" si="25"/>
        <v>5</v>
      </c>
      <c r="CS9" s="111">
        <v>3</v>
      </c>
      <c r="CT9" s="122"/>
      <c r="CU9" s="109"/>
      <c r="CV9" s="109"/>
      <c r="CW9" s="148">
        <v>5</v>
      </c>
      <c r="CX9" s="149">
        <v>5</v>
      </c>
      <c r="CY9" s="111">
        <v>3</v>
      </c>
      <c r="CZ9" s="108">
        <v>18</v>
      </c>
      <c r="DA9" s="109">
        <v>5</v>
      </c>
      <c r="DB9" s="109"/>
      <c r="DC9" s="109">
        <f t="shared" si="48"/>
        <v>5</v>
      </c>
      <c r="DD9" s="128">
        <f t="shared" si="49"/>
        <v>5</v>
      </c>
      <c r="DE9" s="111">
        <v>3</v>
      </c>
      <c r="DF9" s="108">
        <v>11</v>
      </c>
      <c r="DG9" s="12">
        <v>4</v>
      </c>
      <c r="DH9" s="109">
        <v>4</v>
      </c>
      <c r="DI9" s="109">
        <f t="shared" si="50"/>
        <v>4</v>
      </c>
      <c r="DJ9" s="128">
        <f t="shared" si="51"/>
        <v>4</v>
      </c>
      <c r="DK9" s="111">
        <v>3</v>
      </c>
      <c r="DL9" s="108">
        <v>17</v>
      </c>
      <c r="DM9" s="109">
        <v>7</v>
      </c>
      <c r="DN9" s="109"/>
      <c r="DO9" s="109">
        <f t="shared" si="52"/>
        <v>7</v>
      </c>
      <c r="DP9" s="128">
        <f t="shared" si="53"/>
        <v>7</v>
      </c>
      <c r="DQ9" s="111">
        <v>4</v>
      </c>
      <c r="DR9" s="108">
        <v>13</v>
      </c>
      <c r="DS9" s="109">
        <v>5</v>
      </c>
      <c r="DT9" s="109"/>
      <c r="DU9" s="109">
        <f t="shared" si="54"/>
        <v>5</v>
      </c>
      <c r="DV9" s="128">
        <f t="shared" si="55"/>
        <v>5</v>
      </c>
      <c r="DW9" s="111">
        <v>3</v>
      </c>
      <c r="DX9" s="108">
        <v>14</v>
      </c>
      <c r="DY9" s="109">
        <v>4</v>
      </c>
      <c r="DZ9" s="109">
        <v>7</v>
      </c>
      <c r="EA9" s="132">
        <f t="shared" si="56"/>
        <v>4</v>
      </c>
      <c r="EB9" s="128">
        <f t="shared" si="57"/>
        <v>6</v>
      </c>
      <c r="EC9" s="133">
        <v>3</v>
      </c>
      <c r="ED9" s="122">
        <v>15</v>
      </c>
      <c r="EE9" s="132">
        <v>8</v>
      </c>
      <c r="EF9" s="132"/>
      <c r="EG9" s="132">
        <f t="shared" si="58"/>
        <v>7</v>
      </c>
      <c r="EH9" s="128">
        <f t="shared" si="59"/>
        <v>7</v>
      </c>
      <c r="EI9" s="133">
        <v>5</v>
      </c>
      <c r="EJ9" s="117">
        <v>10</v>
      </c>
      <c r="EK9" s="109"/>
      <c r="EL9" s="109"/>
      <c r="EM9" s="109">
        <f t="shared" si="60"/>
        <v>1</v>
      </c>
      <c r="EN9" s="128">
        <f t="shared" si="61"/>
        <v>1</v>
      </c>
      <c r="EO9" s="133">
        <v>4</v>
      </c>
      <c r="EP9" s="19">
        <f t="shared" si="62"/>
        <v>4.870967741935484</v>
      </c>
      <c r="EQ9" s="36">
        <f t="shared" si="63"/>
        <v>31</v>
      </c>
      <c r="ER9" s="37">
        <f t="shared" si="64"/>
        <v>5.064516129032258</v>
      </c>
      <c r="ES9" s="122">
        <v>23</v>
      </c>
      <c r="ET9" s="109">
        <v>6</v>
      </c>
      <c r="EU9" s="132"/>
      <c r="EV9" s="132">
        <f t="shared" si="28"/>
        <v>6</v>
      </c>
      <c r="EW9" s="128">
        <f t="shared" si="29"/>
        <v>6</v>
      </c>
      <c r="EX9" s="133">
        <v>3</v>
      </c>
      <c r="EY9" s="108">
        <v>25</v>
      </c>
      <c r="EZ9" s="109">
        <v>9</v>
      </c>
      <c r="FA9" s="109"/>
      <c r="FB9" s="132">
        <f t="shared" si="30"/>
        <v>9</v>
      </c>
      <c r="FC9" s="128">
        <f t="shared" si="31"/>
        <v>9</v>
      </c>
      <c r="FD9" s="133">
        <v>3</v>
      </c>
      <c r="FE9" s="117">
        <v>0</v>
      </c>
      <c r="FF9" s="109"/>
      <c r="FG9" s="109"/>
      <c r="FH9" s="109">
        <f t="shared" si="65"/>
        <v>0</v>
      </c>
      <c r="FI9" s="128">
        <f t="shared" si="66"/>
        <v>0</v>
      </c>
      <c r="FJ9" s="111">
        <v>3</v>
      </c>
      <c r="FK9" s="108">
        <v>15</v>
      </c>
      <c r="FL9" s="109">
        <v>2</v>
      </c>
      <c r="FM9" s="109">
        <v>0</v>
      </c>
      <c r="FN9" s="132">
        <f t="shared" si="67"/>
        <v>3</v>
      </c>
      <c r="FO9" s="128">
        <f t="shared" si="68"/>
        <v>3</v>
      </c>
      <c r="FP9" s="133">
        <v>3</v>
      </c>
      <c r="FQ9" s="108">
        <v>20</v>
      </c>
      <c r="FR9" s="109">
        <v>4</v>
      </c>
      <c r="FS9" s="109">
        <v>4</v>
      </c>
      <c r="FT9" s="109">
        <f t="shared" si="69"/>
        <v>4</v>
      </c>
      <c r="FU9" s="110">
        <f t="shared" si="70"/>
        <v>4</v>
      </c>
      <c r="FV9" s="111">
        <v>3</v>
      </c>
      <c r="FW9" s="153">
        <v>23</v>
      </c>
      <c r="FX9" s="153">
        <v>7</v>
      </c>
      <c r="FY9" s="153"/>
      <c r="FZ9" s="132">
        <f t="shared" si="71"/>
        <v>7</v>
      </c>
      <c r="GA9" s="110">
        <f t="shared" si="72"/>
        <v>7</v>
      </c>
      <c r="GB9" s="111">
        <v>3</v>
      </c>
      <c r="GC9" s="153"/>
      <c r="GD9" s="153"/>
      <c r="GE9" s="153">
        <v>27</v>
      </c>
      <c r="GF9" s="153">
        <v>7</v>
      </c>
      <c r="GG9" s="153"/>
      <c r="GH9" s="132">
        <f t="shared" si="40"/>
        <v>7</v>
      </c>
      <c r="GI9" s="110">
        <f t="shared" si="41"/>
        <v>7</v>
      </c>
      <c r="GJ9" s="111">
        <v>3</v>
      </c>
      <c r="GK9" s="153">
        <v>12</v>
      </c>
      <c r="GL9" s="153">
        <v>9</v>
      </c>
      <c r="GM9" s="153"/>
      <c r="GN9" s="132">
        <f t="shared" si="42"/>
        <v>8</v>
      </c>
      <c r="GO9" s="110">
        <f t="shared" si="43"/>
        <v>8</v>
      </c>
      <c r="GP9" s="111">
        <v>3</v>
      </c>
      <c r="GQ9" s="156">
        <v>22</v>
      </c>
      <c r="GR9" s="72">
        <v>9</v>
      </c>
      <c r="GT9" s="132">
        <f t="shared" si="44"/>
        <v>9</v>
      </c>
      <c r="GU9" s="110">
        <f t="shared" si="45"/>
        <v>9</v>
      </c>
      <c r="GV9" s="111">
        <v>3</v>
      </c>
      <c r="GW9" s="156">
        <v>18</v>
      </c>
      <c r="GX9" s="72">
        <v>7</v>
      </c>
      <c r="GZ9" s="132">
        <f t="shared" si="46"/>
        <v>7</v>
      </c>
      <c r="HA9" s="110">
        <f t="shared" si="47"/>
        <v>7</v>
      </c>
      <c r="HB9" s="111">
        <v>4</v>
      </c>
    </row>
    <row r="10" spans="1:210" ht="18">
      <c r="A10" s="71">
        <v>9</v>
      </c>
      <c r="B10" s="118">
        <v>1108030127</v>
      </c>
      <c r="C10" s="41" t="s">
        <v>158</v>
      </c>
      <c r="D10" s="119" t="s">
        <v>96</v>
      </c>
      <c r="E10" s="120" t="s">
        <v>92</v>
      </c>
      <c r="F10" s="121" t="s">
        <v>184</v>
      </c>
      <c r="H10" s="145" t="s">
        <v>8</v>
      </c>
      <c r="I10" s="109" t="s">
        <v>84</v>
      </c>
      <c r="J10" s="147" t="s">
        <v>7</v>
      </c>
      <c r="O10" s="148">
        <v>9</v>
      </c>
      <c r="P10" s="149">
        <v>9</v>
      </c>
      <c r="Q10" s="150">
        <v>2</v>
      </c>
      <c r="U10" s="148">
        <v>6</v>
      </c>
      <c r="V10" s="149">
        <v>6</v>
      </c>
      <c r="W10" s="29">
        <v>4</v>
      </c>
      <c r="AA10" s="148">
        <v>6</v>
      </c>
      <c r="AB10" s="149">
        <v>6</v>
      </c>
      <c r="AC10" s="150">
        <v>4</v>
      </c>
      <c r="AG10" s="148">
        <v>6</v>
      </c>
      <c r="AH10" s="149">
        <v>6</v>
      </c>
      <c r="AI10" s="150">
        <v>5</v>
      </c>
      <c r="AM10" s="148">
        <v>7</v>
      </c>
      <c r="AN10" s="149">
        <v>7</v>
      </c>
      <c r="AO10" s="150">
        <v>2</v>
      </c>
      <c r="AP10" s="19">
        <f>(AO10*AM10+AI10*AG10+AC10*AA10+W10*U10+Q10*O10)/AQ10</f>
        <v>6.470588235294118</v>
      </c>
      <c r="AQ10" s="20">
        <f>AO10+AI10+AC10+W10+Q10</f>
        <v>17</v>
      </c>
      <c r="AR10" s="21">
        <f>(AO10*AN10+AI10*AH10+AC10*AB10+W10*V10+Q10*P10)/AQ10</f>
        <v>6.470588235294118</v>
      </c>
      <c r="AV10" s="148">
        <v>5</v>
      </c>
      <c r="AW10" s="149">
        <v>5</v>
      </c>
      <c r="AX10" s="150">
        <v>3</v>
      </c>
      <c r="BB10" s="148">
        <v>7</v>
      </c>
      <c r="BC10" s="149">
        <v>7</v>
      </c>
      <c r="BD10" s="150">
        <v>3</v>
      </c>
      <c r="BH10" s="148">
        <v>4</v>
      </c>
      <c r="BI10" s="149">
        <v>6</v>
      </c>
      <c r="BJ10" s="150">
        <v>3</v>
      </c>
      <c r="BN10" s="148">
        <v>4</v>
      </c>
      <c r="BO10" s="149">
        <v>4</v>
      </c>
      <c r="BP10" s="150">
        <v>3</v>
      </c>
      <c r="BT10" s="12">
        <f t="shared" si="17"/>
        <v>0</v>
      </c>
      <c r="BU10" s="24">
        <f t="shared" si="18"/>
        <v>0</v>
      </c>
      <c r="BV10" s="29">
        <v>2</v>
      </c>
      <c r="BZ10" s="148">
        <v>5</v>
      </c>
      <c r="CA10" s="149">
        <v>5</v>
      </c>
      <c r="CB10" s="150">
        <v>3</v>
      </c>
      <c r="CF10" s="148">
        <v>6</v>
      </c>
      <c r="CG10" s="149">
        <v>6</v>
      </c>
      <c r="CH10" s="29">
        <v>3</v>
      </c>
      <c r="CI10" s="19">
        <f>(AV10*AX10+BB10*BD10+BH10*BJ10+BN10*BP10+BT10*BV10+BZ10*CB10+CF10*CH10)/CJ10</f>
        <v>4.65</v>
      </c>
      <c r="CJ10" s="36">
        <f>AX10+BD10+BJ10+BP10+BV10+CB10+CH10</f>
        <v>20</v>
      </c>
      <c r="CK10" s="37">
        <f>(AW10*AX10+BC10*BD10+BI10*BJ10+BO10*BP10+BU10*BV10+CA10*CB10+CG10*CH10)/CJ10</f>
        <v>4.95</v>
      </c>
      <c r="CL10" s="36">
        <f>AQ10+CJ10</f>
        <v>37</v>
      </c>
      <c r="CM10" s="38">
        <f>(AR10*AQ10+CK10*CJ10)/CL10</f>
        <v>5.648648648648648</v>
      </c>
      <c r="CN10" s="130">
        <v>14</v>
      </c>
      <c r="CO10" s="109"/>
      <c r="CP10" s="109">
        <v>3</v>
      </c>
      <c r="CQ10" s="109">
        <f t="shared" si="24"/>
        <v>1</v>
      </c>
      <c r="CR10" s="128">
        <f t="shared" si="25"/>
        <v>4</v>
      </c>
      <c r="CS10" s="111">
        <v>3</v>
      </c>
      <c r="CT10" s="122"/>
      <c r="CU10" s="109"/>
      <c r="CV10" s="109"/>
      <c r="CW10" s="148">
        <v>6</v>
      </c>
      <c r="CX10" s="149">
        <v>6</v>
      </c>
      <c r="CY10" s="111">
        <v>3</v>
      </c>
      <c r="CZ10" s="122"/>
      <c r="DA10" s="109"/>
      <c r="DB10" s="125"/>
      <c r="DC10" s="148">
        <v>7</v>
      </c>
      <c r="DD10" s="149">
        <v>7</v>
      </c>
      <c r="DE10" s="150">
        <v>3</v>
      </c>
      <c r="DF10" s="108">
        <v>11</v>
      </c>
      <c r="DG10" s="12">
        <v>4</v>
      </c>
      <c r="DH10" s="109">
        <v>4</v>
      </c>
      <c r="DI10" s="109">
        <f t="shared" si="50"/>
        <v>4</v>
      </c>
      <c r="DJ10" s="128">
        <f t="shared" si="51"/>
        <v>4</v>
      </c>
      <c r="DK10" s="111">
        <v>3</v>
      </c>
      <c r="DL10" s="108">
        <v>16</v>
      </c>
      <c r="DM10" s="109">
        <v>7</v>
      </c>
      <c r="DN10" s="109"/>
      <c r="DO10" s="109">
        <f t="shared" si="52"/>
        <v>7</v>
      </c>
      <c r="DP10" s="128">
        <f t="shared" si="53"/>
        <v>7</v>
      </c>
      <c r="DQ10" s="111">
        <v>4</v>
      </c>
      <c r="DR10" s="108">
        <v>12</v>
      </c>
      <c r="DS10" s="109">
        <v>6</v>
      </c>
      <c r="DT10" s="109"/>
      <c r="DU10" s="109">
        <f t="shared" si="54"/>
        <v>5</v>
      </c>
      <c r="DV10" s="128">
        <f t="shared" si="55"/>
        <v>5</v>
      </c>
      <c r="DW10" s="111">
        <v>3</v>
      </c>
      <c r="DX10" s="108">
        <v>15</v>
      </c>
      <c r="DY10" s="109">
        <v>6</v>
      </c>
      <c r="DZ10" s="109"/>
      <c r="EA10" s="132">
        <f t="shared" si="56"/>
        <v>6</v>
      </c>
      <c r="EB10" s="128">
        <f t="shared" si="57"/>
        <v>6</v>
      </c>
      <c r="EC10" s="133">
        <v>3</v>
      </c>
      <c r="ED10" s="122">
        <v>21</v>
      </c>
      <c r="EE10" s="132">
        <v>8</v>
      </c>
      <c r="EF10" s="132"/>
      <c r="EG10" s="132">
        <f t="shared" si="58"/>
        <v>8</v>
      </c>
      <c r="EH10" s="128">
        <f t="shared" si="59"/>
        <v>8</v>
      </c>
      <c r="EI10" s="133">
        <v>5</v>
      </c>
      <c r="EJ10" s="117">
        <v>12</v>
      </c>
      <c r="EK10" s="109"/>
      <c r="EL10" s="109"/>
      <c r="EM10" s="109">
        <f t="shared" si="60"/>
        <v>1</v>
      </c>
      <c r="EN10" s="128">
        <f t="shared" si="61"/>
        <v>1</v>
      </c>
      <c r="EO10" s="133">
        <v>4</v>
      </c>
      <c r="EP10" s="19">
        <f t="shared" si="62"/>
        <v>5.129032258064516</v>
      </c>
      <c r="EQ10" s="36">
        <f t="shared" si="63"/>
        <v>31</v>
      </c>
      <c r="ER10" s="37">
        <f t="shared" si="64"/>
        <v>5.419354838709677</v>
      </c>
      <c r="ES10" s="122">
        <v>31</v>
      </c>
      <c r="ET10" s="109">
        <v>6</v>
      </c>
      <c r="EU10" s="132"/>
      <c r="EV10" s="132">
        <f t="shared" si="28"/>
        <v>7</v>
      </c>
      <c r="EW10" s="128">
        <f t="shared" si="29"/>
        <v>7</v>
      </c>
      <c r="EX10" s="133">
        <v>3</v>
      </c>
      <c r="EY10" s="108">
        <v>26</v>
      </c>
      <c r="EZ10" s="109">
        <v>9</v>
      </c>
      <c r="FA10" s="109"/>
      <c r="FB10" s="132">
        <f t="shared" si="30"/>
        <v>9</v>
      </c>
      <c r="FC10" s="128">
        <f t="shared" si="31"/>
        <v>9</v>
      </c>
      <c r="FD10" s="133">
        <v>3</v>
      </c>
      <c r="FE10" s="117">
        <v>0</v>
      </c>
      <c r="FF10" s="109"/>
      <c r="FG10" s="109"/>
      <c r="FH10" s="109">
        <f t="shared" si="65"/>
        <v>0</v>
      </c>
      <c r="FI10" s="128">
        <f t="shared" si="66"/>
        <v>0</v>
      </c>
      <c r="FJ10" s="111">
        <v>3</v>
      </c>
      <c r="FK10" s="108">
        <v>22</v>
      </c>
      <c r="FL10" s="109">
        <v>6</v>
      </c>
      <c r="FM10" s="109"/>
      <c r="FN10" s="132">
        <f t="shared" si="67"/>
        <v>6</v>
      </c>
      <c r="FO10" s="128">
        <f t="shared" si="68"/>
        <v>6</v>
      </c>
      <c r="FP10" s="133">
        <v>3</v>
      </c>
      <c r="FQ10" s="108">
        <v>22</v>
      </c>
      <c r="FR10" s="109">
        <v>4</v>
      </c>
      <c r="FS10" s="109">
        <v>5</v>
      </c>
      <c r="FT10" s="109">
        <f t="shared" si="69"/>
        <v>4</v>
      </c>
      <c r="FU10" s="110">
        <f t="shared" si="70"/>
        <v>5</v>
      </c>
      <c r="FV10" s="111">
        <v>3</v>
      </c>
      <c r="FW10" s="153">
        <v>20</v>
      </c>
      <c r="FX10" s="153">
        <v>6</v>
      </c>
      <c r="FY10" s="153"/>
      <c r="FZ10" s="132">
        <f t="shared" si="71"/>
        <v>6</v>
      </c>
      <c r="GA10" s="110">
        <f t="shared" si="72"/>
        <v>6</v>
      </c>
      <c r="GB10" s="111">
        <v>3</v>
      </c>
      <c r="GC10" s="153"/>
      <c r="GD10" s="153"/>
      <c r="GE10" s="153">
        <v>28</v>
      </c>
      <c r="GF10" s="153">
        <v>7</v>
      </c>
      <c r="GG10" s="153"/>
      <c r="GH10" s="132">
        <f t="shared" si="40"/>
        <v>7</v>
      </c>
      <c r="GI10" s="110">
        <f t="shared" si="41"/>
        <v>7</v>
      </c>
      <c r="GJ10" s="111">
        <v>3</v>
      </c>
      <c r="GK10" s="153">
        <v>14</v>
      </c>
      <c r="GL10" s="153">
        <v>7</v>
      </c>
      <c r="GM10" s="153"/>
      <c r="GN10" s="132">
        <f t="shared" si="42"/>
        <v>6</v>
      </c>
      <c r="GO10" s="110">
        <f t="shared" si="43"/>
        <v>6</v>
      </c>
      <c r="GP10" s="111">
        <v>3</v>
      </c>
      <c r="GQ10" s="156">
        <v>19</v>
      </c>
      <c r="GR10" s="72">
        <v>7</v>
      </c>
      <c r="GT10" s="132">
        <f t="shared" si="44"/>
        <v>7</v>
      </c>
      <c r="GU10" s="110">
        <f t="shared" si="45"/>
        <v>7</v>
      </c>
      <c r="GV10" s="111">
        <v>3</v>
      </c>
      <c r="GW10" s="156">
        <v>17</v>
      </c>
      <c r="GX10" s="72">
        <v>7</v>
      </c>
      <c r="GZ10" s="132">
        <f t="shared" si="46"/>
        <v>7</v>
      </c>
      <c r="HA10" s="110">
        <f t="shared" si="47"/>
        <v>7</v>
      </c>
      <c r="HB10" s="111">
        <v>4</v>
      </c>
    </row>
    <row r="11" spans="179:196" ht="16.5"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</row>
    <row r="12" spans="179:196" ht="16.5"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</row>
    <row r="13" spans="179:196" ht="16.5"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</row>
    <row r="16" spans="1:115" ht="18">
      <c r="A16" s="12">
        <v>8</v>
      </c>
      <c r="B16" s="12">
        <v>1108040112</v>
      </c>
      <c r="C16" s="12" t="s">
        <v>158</v>
      </c>
      <c r="D16" s="51" t="s">
        <v>104</v>
      </c>
      <c r="E16" s="9" t="s">
        <v>106</v>
      </c>
      <c r="F16" s="39" t="s">
        <v>197</v>
      </c>
      <c r="G16" s="61" t="s">
        <v>106</v>
      </c>
      <c r="H16" s="10" t="s">
        <v>168</v>
      </c>
      <c r="I16" s="70" t="s">
        <v>86</v>
      </c>
      <c r="J16" s="62" t="s">
        <v>95</v>
      </c>
      <c r="K16" s="62">
        <v>6</v>
      </c>
      <c r="L16" s="33">
        <v>21</v>
      </c>
      <c r="M16" s="12">
        <v>5</v>
      </c>
      <c r="N16" s="12"/>
      <c r="O16" s="12">
        <f>ROUND((L16*0.1+M16*0.7),0)</f>
        <v>6</v>
      </c>
      <c r="P16" s="24">
        <f>ROUND(MAX((L16*0.1+M16*0.7),(L16*0.1+N16*0.7)),0)</f>
        <v>6</v>
      </c>
      <c r="Q16" s="29">
        <v>2</v>
      </c>
      <c r="R16" s="46"/>
      <c r="S16" s="8"/>
      <c r="T16" s="12"/>
      <c r="U16" s="12">
        <f>ROUND((R16*0.1+S16*0.7),0)</f>
        <v>0</v>
      </c>
      <c r="V16" s="24">
        <f>ROUND(MAX((R16*0.1+S16*0.7),(R16*0.1+T16*0.7)),0)</f>
        <v>0</v>
      </c>
      <c r="W16" s="29">
        <v>4</v>
      </c>
      <c r="X16" s="33">
        <v>24</v>
      </c>
      <c r="Y16" s="22">
        <v>5</v>
      </c>
      <c r="Z16" s="22"/>
      <c r="AA16" s="12">
        <f>ROUND((X16*0.1+Y16*0.6),0)</f>
        <v>5</v>
      </c>
      <c r="AB16" s="24">
        <f>ROUND(MAX((X16*0.1+Y16*0.6),(X16*0.1+Z16*0.6)),0)</f>
        <v>5</v>
      </c>
      <c r="AC16" s="29">
        <v>4</v>
      </c>
      <c r="AD16" s="28">
        <v>27</v>
      </c>
      <c r="AE16" s="8">
        <v>3</v>
      </c>
      <c r="AF16" s="44"/>
      <c r="AG16" s="8">
        <f>ROUND((AD16*0.1+AE16*0.5),0)</f>
        <v>4</v>
      </c>
      <c r="AH16" s="24">
        <f>ROUND(MAX((AD16*0.1+AE16*0.5),(AD16*0.1+AF16*0.5)),0)</f>
        <v>4</v>
      </c>
      <c r="AI16" s="35">
        <v>5</v>
      </c>
      <c r="AJ16" s="46">
        <v>7</v>
      </c>
      <c r="AK16" s="12"/>
      <c r="AL16" s="12"/>
      <c r="AM16" s="12">
        <f>ROUND((AJ16*0.15+AK16*0.7),0)</f>
        <v>1</v>
      </c>
      <c r="AN16" s="24">
        <f>ROUND(MAX((AJ16*0.15+AK16*0.7),(AJ16*0.15+AL16*0.7)),0)</f>
        <v>1</v>
      </c>
      <c r="AO16" s="29">
        <v>2</v>
      </c>
      <c r="AP16" s="19">
        <f>(AO16*AM16+AI16*AG16+AC16*AA16+W16*U16+Q16*O16)/AQ16</f>
        <v>3.176470588235294</v>
      </c>
      <c r="AQ16" s="20">
        <f>AO16+AI16+AC16+W16+Q16</f>
        <v>17</v>
      </c>
      <c r="AR16" s="21">
        <f>(AO16*AN16+AI16*AH16+AC16*AB16+W16*V16+Q16*P16)/AQ16</f>
        <v>3.176470588235294</v>
      </c>
      <c r="AS16" s="42">
        <v>14</v>
      </c>
      <c r="AT16" s="40">
        <v>2</v>
      </c>
      <c r="AU16" s="40"/>
      <c r="AV16" s="12">
        <f>ROUND((AS16*0.1+AT16*0.7),0)</f>
        <v>3</v>
      </c>
      <c r="AW16" s="24">
        <f>ROUND(MAX((AS16*0.1+AT16*0.7),(AS16*0.1+AU16*0.7)),0)</f>
        <v>3</v>
      </c>
      <c r="AX16" s="29">
        <v>3</v>
      </c>
      <c r="AY16" s="28">
        <v>17</v>
      </c>
      <c r="AZ16" s="22">
        <v>5</v>
      </c>
      <c r="BA16" s="8"/>
      <c r="BB16" s="12">
        <f>ROUND((AY16*0.1+AZ16*0.7),0)</f>
        <v>5</v>
      </c>
      <c r="BC16" s="24">
        <f>ROUND(MAX((AY16*0.1+AZ16*0.7),(AY16*0.1+BA16*0.7)),0)</f>
        <v>5</v>
      </c>
      <c r="BD16" s="29">
        <v>3</v>
      </c>
      <c r="BE16" s="28">
        <v>12</v>
      </c>
      <c r="BF16" s="44"/>
      <c r="BG16" s="44"/>
      <c r="BH16" s="12">
        <f>ROUND((BE16*0.1+BF16*0.7),0)</f>
        <v>1</v>
      </c>
      <c r="BI16" s="24">
        <f>ROUND(MAX((BE16*0.1+BF16*0.7),(BE16*0.1+BG16*0.7)),0)</f>
        <v>1</v>
      </c>
      <c r="BJ16" s="29">
        <v>3</v>
      </c>
      <c r="BK16" s="43">
        <v>0</v>
      </c>
      <c r="BL16" s="8"/>
      <c r="BM16" s="8"/>
      <c r="BN16" s="12">
        <f>ROUND((BK16*0.1+BL16*0.7),0)</f>
        <v>0</v>
      </c>
      <c r="BO16" s="24">
        <f>ROUND(MAX((BK16*0.1+BL16*0.7),(BK16*0.1+BM16*0.7)),0)</f>
        <v>0</v>
      </c>
      <c r="BP16" s="29">
        <v>3</v>
      </c>
      <c r="BQ16" s="28">
        <v>12</v>
      </c>
      <c r="BR16" s="81"/>
      <c r="BS16" s="44"/>
      <c r="BT16" s="12">
        <f>ROUND((BQ16*0.15+BR16*0.7),0)</f>
        <v>2</v>
      </c>
      <c r="BU16" s="24">
        <f>ROUND(MAX((BQ16*0.15+BR16*0.7),(BQ16*0.15+BS16*0.7)),0)</f>
        <v>2</v>
      </c>
      <c r="BV16" s="29">
        <v>2</v>
      </c>
      <c r="BW16" s="99">
        <v>9</v>
      </c>
      <c r="BX16" s="44"/>
      <c r="BY16" s="8">
        <v>5</v>
      </c>
      <c r="BZ16" s="12">
        <f>ROUND((BW16*0.1+BX16*0.7),0)</f>
        <v>1</v>
      </c>
      <c r="CA16" s="24">
        <f>ROUND(MAX((BW16*0.1+BX16*0.7),(BW16*0.1+BY16*0.7)),0)</f>
        <v>4</v>
      </c>
      <c r="CB16" s="29">
        <v>3</v>
      </c>
      <c r="CC16" s="100">
        <v>17</v>
      </c>
      <c r="CD16" s="80">
        <v>3</v>
      </c>
      <c r="CE16" s="8">
        <v>3</v>
      </c>
      <c r="CF16" s="12">
        <f>ROUND((CC16*0.1+CD16*0.7),0)</f>
        <v>4</v>
      </c>
      <c r="CG16" s="24">
        <f>ROUND(MAX((CC16*0.1+CD16*0.7),(CC16*0.1+CE16*0.7)),0)</f>
        <v>4</v>
      </c>
      <c r="CH16" s="29">
        <v>3</v>
      </c>
      <c r="CI16" s="19">
        <f>(AV16*AX16+BB16*BD16+BH16*BJ16+BN16*BP16+BT16*BV16+BZ16*CB16+CF16*CH16)/CJ16</f>
        <v>2.3</v>
      </c>
      <c r="CJ16" s="36">
        <f>AX16+BD16+BJ16+BP16+BV16+CB16+CH16</f>
        <v>20</v>
      </c>
      <c r="CK16" s="37">
        <f>(AW16*AX16+BC16*BD16+BI16*BJ16+BO16*BP16+BU16*BV16+CA16*CB16+CG16*CH16)/CJ16</f>
        <v>2.75</v>
      </c>
      <c r="CL16" s="36">
        <f>AQ16+CJ16</f>
        <v>37</v>
      </c>
      <c r="CM16" s="38">
        <f>(AR16*AQ16+CK16*CJ16)/CL16</f>
        <v>2.945945945945946</v>
      </c>
      <c r="CN16" s="117">
        <v>0</v>
      </c>
      <c r="CO16" s="109"/>
      <c r="CP16" s="109"/>
      <c r="CQ16" s="109">
        <v>0</v>
      </c>
      <c r="CR16" s="128">
        <v>0</v>
      </c>
      <c r="CS16" s="111">
        <v>3</v>
      </c>
      <c r="CT16" s="117"/>
      <c r="CU16" s="109"/>
      <c r="CV16" s="109"/>
      <c r="CW16" s="109">
        <v>0</v>
      </c>
      <c r="CX16" s="110">
        <v>0</v>
      </c>
      <c r="CY16" s="111">
        <v>3</v>
      </c>
      <c r="CZ16" s="108">
        <v>12</v>
      </c>
      <c r="DA16" s="131"/>
      <c r="DB16" s="109"/>
      <c r="DC16" s="109">
        <v>1</v>
      </c>
      <c r="DD16" s="128">
        <v>1</v>
      </c>
      <c r="DE16" s="111">
        <v>3</v>
      </c>
      <c r="DF16" s="108">
        <v>11</v>
      </c>
      <c r="DG16" s="45"/>
      <c r="DH16" s="109"/>
      <c r="DI16" s="109">
        <v>1</v>
      </c>
      <c r="DJ16" s="128">
        <v>1</v>
      </c>
      <c r="DK16" s="111">
        <v>3</v>
      </c>
    </row>
    <row r="17" spans="1:115" ht="18">
      <c r="A17" s="71">
        <v>10</v>
      </c>
      <c r="B17" s="41">
        <v>1108040114</v>
      </c>
      <c r="C17" s="41" t="s">
        <v>158</v>
      </c>
      <c r="D17" s="77" t="s">
        <v>100</v>
      </c>
      <c r="E17" s="63" t="s">
        <v>115</v>
      </c>
      <c r="F17" s="39" t="s">
        <v>197</v>
      </c>
      <c r="G17" s="61" t="s">
        <v>115</v>
      </c>
      <c r="H17" s="10" t="s">
        <v>170</v>
      </c>
      <c r="I17" s="70" t="s">
        <v>84</v>
      </c>
      <c r="J17" s="62" t="s">
        <v>85</v>
      </c>
      <c r="K17" s="62">
        <v>7</v>
      </c>
      <c r="L17" s="46"/>
      <c r="M17" s="12"/>
      <c r="N17" s="12"/>
      <c r="O17" s="12">
        <f>ROUND((L17*0.1+M17*0.7),0)</f>
        <v>0</v>
      </c>
      <c r="P17" s="24">
        <f>ROUND(MAX((L17*0.1+M17*0.7),(L17*0.1+N17*0.7)),0)</f>
        <v>0</v>
      </c>
      <c r="Q17" s="29">
        <v>2</v>
      </c>
      <c r="R17" s="28">
        <v>17</v>
      </c>
      <c r="S17" s="8">
        <v>5</v>
      </c>
      <c r="T17" s="12"/>
      <c r="U17" s="12">
        <f>ROUND((R17*0.1+S17*0.7),0)</f>
        <v>5</v>
      </c>
      <c r="V17" s="24">
        <f>ROUND(MAX((R17*0.1+S17*0.7),(R17*0.1+T17*0.7)),0)</f>
        <v>5</v>
      </c>
      <c r="W17" s="29">
        <v>4</v>
      </c>
      <c r="X17" s="33">
        <v>24</v>
      </c>
      <c r="Y17" s="22">
        <v>4</v>
      </c>
      <c r="Z17" s="22"/>
      <c r="AA17" s="12">
        <f>ROUND((X17*0.1+Y17*0.6),0)</f>
        <v>5</v>
      </c>
      <c r="AB17" s="24">
        <f>ROUND(MAX((X17*0.1+Y17*0.6),(X17*0.1+Z17*0.6)),0)</f>
        <v>5</v>
      </c>
      <c r="AC17" s="29">
        <v>4</v>
      </c>
      <c r="AD17" s="28">
        <v>25</v>
      </c>
      <c r="AE17" s="8">
        <v>5</v>
      </c>
      <c r="AF17" s="8"/>
      <c r="AG17" s="8">
        <f>ROUND((AD17*0.1+AE17*0.5),0)</f>
        <v>5</v>
      </c>
      <c r="AH17" s="24">
        <f>ROUND(MAX((AD17*0.1+AE17*0.5),(AD17*0.1+AF17*0.5)),0)</f>
        <v>5</v>
      </c>
      <c r="AI17" s="35">
        <v>5</v>
      </c>
      <c r="AJ17" s="33">
        <v>16</v>
      </c>
      <c r="AK17" s="12">
        <v>8</v>
      </c>
      <c r="AL17" s="12"/>
      <c r="AM17" s="12">
        <f>ROUND((AJ17*0.15+AK17*0.7),0)</f>
        <v>8</v>
      </c>
      <c r="AN17" s="24">
        <f>ROUND(MAX((AJ17*0.15+AK17*0.7),(AJ17*0.15+AL17*0.7)),0)</f>
        <v>8</v>
      </c>
      <c r="AO17" s="29">
        <v>2</v>
      </c>
      <c r="AP17" s="19">
        <f>(AO17*AM17+AI17*AG17+AC17*AA17+W17*U17+Q17*O17)/AQ17</f>
        <v>4.764705882352941</v>
      </c>
      <c r="AQ17" s="20">
        <f>AO17+AI17+AC17+W17+Q17</f>
        <v>17</v>
      </c>
      <c r="AR17" s="21">
        <f>(AO17*AN17+AI17*AH17+AC17*AB17+W17*V17+Q17*P17)/AQ17</f>
        <v>4.764705882352941</v>
      </c>
      <c r="AS17" s="43">
        <v>6</v>
      </c>
      <c r="AT17" s="8"/>
      <c r="AU17" s="8"/>
      <c r="AV17" s="12">
        <f>ROUND((AS17*0.1+AT17*0.7),0)</f>
        <v>1</v>
      </c>
      <c r="AW17" s="24">
        <f>ROUND(MAX((AS17*0.1+AT17*0.7),(AS17*0.1+AU17*0.7)),0)</f>
        <v>1</v>
      </c>
      <c r="AX17" s="29">
        <v>3</v>
      </c>
      <c r="AY17" s="28">
        <v>17</v>
      </c>
      <c r="AZ17" s="22">
        <v>5</v>
      </c>
      <c r="BA17" s="8"/>
      <c r="BB17" s="12">
        <f>ROUND((AY17*0.1+AZ17*0.7),0)</f>
        <v>5</v>
      </c>
      <c r="BC17" s="24">
        <f>ROUND(MAX((AY17*0.1+AZ17*0.7),(AY17*0.1+BA17*0.7)),0)</f>
        <v>5</v>
      </c>
      <c r="BD17" s="29">
        <v>3</v>
      </c>
      <c r="BE17" s="43">
        <v>4</v>
      </c>
      <c r="BF17" s="8"/>
      <c r="BG17" s="8"/>
      <c r="BH17" s="12">
        <f>ROUND((BE17*0.1+BF17*0.7),0)</f>
        <v>0</v>
      </c>
      <c r="BI17" s="24">
        <f>ROUND(MAX((BE17*0.1+BF17*0.7),(BE17*0.1+BG17*0.7)),0)</f>
        <v>0</v>
      </c>
      <c r="BJ17" s="29">
        <v>3</v>
      </c>
      <c r="BK17" s="43">
        <v>0</v>
      </c>
      <c r="BL17" s="8"/>
      <c r="BM17" s="8"/>
      <c r="BN17" s="12">
        <f>ROUND((BK17*0.1+BL17*0.7),0)</f>
        <v>0</v>
      </c>
      <c r="BO17" s="24">
        <f>ROUND(MAX((BK17*0.1+BL17*0.7),(BK17*0.1+BM17*0.7)),0)</f>
        <v>0</v>
      </c>
      <c r="BP17" s="29">
        <v>3</v>
      </c>
      <c r="BQ17" s="43">
        <v>0</v>
      </c>
      <c r="BR17" s="8"/>
      <c r="BS17" s="8"/>
      <c r="BT17" s="12">
        <f>ROUND((BQ17*0.15+BR17*0.7),0)</f>
        <v>0</v>
      </c>
      <c r="BU17" s="24">
        <f>ROUND(MAX((BQ17*0.15+BR17*0.7),(BQ17*0.15+BS17*0.7)),0)</f>
        <v>0</v>
      </c>
      <c r="BV17" s="29">
        <v>2</v>
      </c>
      <c r="BW17" s="99">
        <v>12</v>
      </c>
      <c r="BX17" s="12">
        <v>6</v>
      </c>
      <c r="BY17" s="8"/>
      <c r="BZ17" s="12">
        <f>ROUND((BW17*0.1+BX17*0.7),0)</f>
        <v>5</v>
      </c>
      <c r="CA17" s="24">
        <f>ROUND(MAX((BW17*0.1+BX17*0.7),(BW17*0.1+BY17*0.7)),0)</f>
        <v>5</v>
      </c>
      <c r="CB17" s="29">
        <v>3</v>
      </c>
      <c r="CC17" s="100">
        <v>20</v>
      </c>
      <c r="CD17" s="80">
        <v>4</v>
      </c>
      <c r="CE17" s="8"/>
      <c r="CF17" s="12">
        <f>ROUND((CC17*0.1+CD17*0.7),0)</f>
        <v>5</v>
      </c>
      <c r="CG17" s="24">
        <f>ROUND(MAX((CC17*0.1+CD17*0.7),(CC17*0.1+CE17*0.7)),0)</f>
        <v>5</v>
      </c>
      <c r="CH17" s="29">
        <v>3</v>
      </c>
      <c r="CI17" s="19">
        <f>(AV17*AX17+BB17*BD17+BH17*BJ17+BN17*BP17+BT17*BV17+BZ17*CB17+CF17*CH17)/CJ17</f>
        <v>2.4</v>
      </c>
      <c r="CJ17" s="36">
        <f>AX17+BD17+BJ17+BP17+BV17+CB17+CH17</f>
        <v>20</v>
      </c>
      <c r="CK17" s="37">
        <f>(AW17*AX17+BC17*BD17+BI17*BJ17+BO17*BP17+BU17*BV17+CA17*CB17+CG17*CH17)/CJ17</f>
        <v>2.4</v>
      </c>
      <c r="CL17" s="36">
        <f>AQ17+CJ17</f>
        <v>37</v>
      </c>
      <c r="CM17" s="38">
        <f>(AR17*AQ17+CK17*CJ17)/CL17</f>
        <v>3.4864864864864864</v>
      </c>
      <c r="CN17" s="117">
        <v>0</v>
      </c>
      <c r="CO17" s="109"/>
      <c r="CP17" s="109"/>
      <c r="CQ17" s="109">
        <v>0</v>
      </c>
      <c r="CR17" s="128">
        <v>0</v>
      </c>
      <c r="CS17" s="111">
        <v>3</v>
      </c>
      <c r="CT17" s="117"/>
      <c r="CU17" s="109"/>
      <c r="CV17" s="109"/>
      <c r="CW17" s="109">
        <v>0</v>
      </c>
      <c r="CX17" s="110">
        <v>0</v>
      </c>
      <c r="CY17" s="111">
        <v>3</v>
      </c>
      <c r="CZ17" s="108">
        <v>13</v>
      </c>
      <c r="DA17" s="131"/>
      <c r="DB17" s="109"/>
      <c r="DC17" s="109">
        <v>1</v>
      </c>
      <c r="DD17" s="128">
        <v>1</v>
      </c>
      <c r="DE17" s="111">
        <v>3</v>
      </c>
      <c r="DF17" s="108">
        <v>11</v>
      </c>
      <c r="DG17" s="45"/>
      <c r="DH17" s="109"/>
      <c r="DI17" s="109">
        <v>1</v>
      </c>
      <c r="DJ17" s="128">
        <v>1</v>
      </c>
      <c r="DK17" s="111">
        <v>3</v>
      </c>
    </row>
    <row r="22" spans="1:17" ht="18">
      <c r="A22" s="12">
        <v>8</v>
      </c>
      <c r="B22" s="12">
        <v>1108040108</v>
      </c>
      <c r="C22" s="12" t="s">
        <v>158</v>
      </c>
      <c r="D22" s="51" t="s">
        <v>173</v>
      </c>
      <c r="E22" s="9" t="s">
        <v>89</v>
      </c>
      <c r="F22" s="39" t="s">
        <v>174</v>
      </c>
      <c r="G22" s="52"/>
      <c r="H22" s="52"/>
      <c r="I22" s="52"/>
      <c r="L22" s="33">
        <v>19</v>
      </c>
      <c r="M22" s="12"/>
      <c r="N22" s="12"/>
      <c r="O22" s="12">
        <f aca="true" t="shared" si="73" ref="O22:O27">ROUND((L22*0.1+M22*0.7),0)</f>
        <v>2</v>
      </c>
      <c r="P22" s="73">
        <f aca="true" t="shared" si="74" ref="P22:P27">ROUND(MAX((L22*0.1+M22*0.7),(L22*0.1+N22*0.7)),0)</f>
        <v>2</v>
      </c>
      <c r="Q22" s="29">
        <v>2</v>
      </c>
    </row>
    <row r="23" spans="1:44" ht="18">
      <c r="A23" s="71">
        <v>4</v>
      </c>
      <c r="B23" s="12">
        <v>1108040104</v>
      </c>
      <c r="C23" s="12" t="s">
        <v>158</v>
      </c>
      <c r="D23" s="51" t="s">
        <v>175</v>
      </c>
      <c r="E23" s="9" t="s">
        <v>102</v>
      </c>
      <c r="F23" s="39" t="s">
        <v>118</v>
      </c>
      <c r="G23" s="79"/>
      <c r="H23" s="79"/>
      <c r="I23" s="79"/>
      <c r="J23" s="62"/>
      <c r="K23" s="62"/>
      <c r="L23" s="46"/>
      <c r="M23" s="12"/>
      <c r="N23" s="12"/>
      <c r="O23" s="12">
        <f t="shared" si="73"/>
        <v>0</v>
      </c>
      <c r="P23" s="24">
        <f t="shared" si="74"/>
        <v>0</v>
      </c>
      <c r="Q23" s="29">
        <v>2</v>
      </c>
      <c r="R23" s="46">
        <v>3</v>
      </c>
      <c r="S23" s="8"/>
      <c r="T23" s="12"/>
      <c r="U23" s="12">
        <f>ROUND((R23*0.1+S23*0.7),0)</f>
        <v>0</v>
      </c>
      <c r="V23" s="24">
        <f>ROUND(MAX((R23*0.1+S23*0.7),(R23*0.1+T23*0.7)),0)</f>
        <v>0</v>
      </c>
      <c r="W23" s="29">
        <v>4</v>
      </c>
      <c r="X23" s="46"/>
      <c r="Y23" s="22"/>
      <c r="Z23" s="22"/>
      <c r="AA23" s="12">
        <f>ROUND((X23*0.1+Y23*0.6),0)</f>
        <v>0</v>
      </c>
      <c r="AB23" s="24">
        <f>ROUND(MAX((X23*0.1+Y23*0.6),(X23*0.1+Z23*0.6)),0)</f>
        <v>0</v>
      </c>
      <c r="AC23" s="29">
        <v>4</v>
      </c>
      <c r="AD23" s="46"/>
      <c r="AE23" s="8"/>
      <c r="AF23" s="8"/>
      <c r="AG23" s="8">
        <f>ROUND((AD23*0.1+AE23*0.5),0)</f>
        <v>0</v>
      </c>
      <c r="AH23" s="24">
        <f>ROUND(MAX((AD23*0.1+AE23*0.5),(AD23*0.1+AF23*0.5)),0)</f>
        <v>0</v>
      </c>
      <c r="AI23" s="35">
        <v>5</v>
      </c>
      <c r="AJ23" s="46"/>
      <c r="AK23" s="12"/>
      <c r="AL23" s="12"/>
      <c r="AM23" s="12">
        <f>ROUND((AJ23*0.15+AK23*0.7),0)</f>
        <v>0</v>
      </c>
      <c r="AN23" s="24">
        <f>ROUND(MAX((AJ23*0.15+AK23*0.7),(AJ23*0.15+AL23*0.7)),0)</f>
        <v>0</v>
      </c>
      <c r="AO23" s="29">
        <v>2</v>
      </c>
      <c r="AP23" s="19">
        <f>(AO23*AM23+AI23*AG23+AC23*AA23+W23*U23+Q23*O23)/AQ23</f>
        <v>0</v>
      </c>
      <c r="AQ23" s="20">
        <f>AO23+AI23+AC23+W23+Q23</f>
        <v>17</v>
      </c>
      <c r="AR23" s="21">
        <f>(AO23*AN23+AI23*AH23+AC23*AB23+W23*V23+Q23*P23)/AQ23</f>
        <v>0</v>
      </c>
    </row>
    <row r="24" spans="1:91" ht="18">
      <c r="A24" s="12">
        <v>6</v>
      </c>
      <c r="B24" s="12">
        <v>1108040107</v>
      </c>
      <c r="C24" s="12" t="s">
        <v>158</v>
      </c>
      <c r="D24" s="51" t="s">
        <v>105</v>
      </c>
      <c r="E24" s="9" t="s">
        <v>89</v>
      </c>
      <c r="F24" s="39" t="s">
        <v>177</v>
      </c>
      <c r="G24" s="61" t="s">
        <v>89</v>
      </c>
      <c r="H24" s="10" t="s">
        <v>163</v>
      </c>
      <c r="I24" s="70" t="s">
        <v>98</v>
      </c>
      <c r="J24" s="62"/>
      <c r="K24" s="62">
        <v>6</v>
      </c>
      <c r="L24" s="33">
        <v>23</v>
      </c>
      <c r="M24" s="12">
        <v>5</v>
      </c>
      <c r="N24" s="12"/>
      <c r="O24" s="12">
        <f t="shared" si="73"/>
        <v>6</v>
      </c>
      <c r="P24" s="24">
        <f t="shared" si="74"/>
        <v>6</v>
      </c>
      <c r="Q24" s="29">
        <v>2</v>
      </c>
      <c r="R24" s="46">
        <v>7</v>
      </c>
      <c r="S24" s="8"/>
      <c r="T24" s="12"/>
      <c r="U24" s="12">
        <f>ROUND((R24*0.1+S24*0.7),0)</f>
        <v>1</v>
      </c>
      <c r="V24" s="24">
        <f>ROUND(MAX((R24*0.1+S24*0.7),(R24*0.1+T24*0.7)),0)</f>
        <v>1</v>
      </c>
      <c r="W24" s="29">
        <v>4</v>
      </c>
      <c r="X24" s="46"/>
      <c r="Y24" s="22"/>
      <c r="Z24" s="22"/>
      <c r="AA24" s="12">
        <f>ROUND((X24*0.1+Y24*0.6),0)</f>
        <v>0</v>
      </c>
      <c r="AB24" s="24">
        <f>ROUND(MAX((X24*0.1+Y24*0.6),(X24*0.1+Z24*0.6)),0)</f>
        <v>0</v>
      </c>
      <c r="AC24" s="29">
        <v>4</v>
      </c>
      <c r="AD24" s="46"/>
      <c r="AE24" s="8"/>
      <c r="AF24" s="8"/>
      <c r="AG24" s="8">
        <f>ROUND((AD24*0.1+AE24*0.5),0)</f>
        <v>0</v>
      </c>
      <c r="AH24" s="24">
        <f>ROUND(MAX((AD24*0.1+AE24*0.5),(AD24*0.1+AF24*0.5)),0)</f>
        <v>0</v>
      </c>
      <c r="AI24" s="35">
        <v>5</v>
      </c>
      <c r="AJ24" s="46"/>
      <c r="AK24" s="12"/>
      <c r="AL24" s="12"/>
      <c r="AM24" s="12">
        <f>ROUND((AJ24*0.15+AK24*0.7),0)</f>
        <v>0</v>
      </c>
      <c r="AN24" s="24">
        <f>ROUND(MAX((AJ24*0.15+AK24*0.7),(AJ24*0.15+AL24*0.7)),0)</f>
        <v>0</v>
      </c>
      <c r="AO24" s="29">
        <v>2</v>
      </c>
      <c r="AP24" s="19">
        <f>(AO24*AM24+AI24*AG24+AC24*AA24+W24*U24+Q24*O24)/AQ24</f>
        <v>0.9411764705882353</v>
      </c>
      <c r="AQ24" s="20">
        <f>AO24+AI24+AC24+W24+Q24</f>
        <v>17</v>
      </c>
      <c r="AR24" s="21">
        <f>(AO24*AN24+AI24*AH24+AC24*AB24+W24*V24+Q24*P24)/AQ24</f>
        <v>0.9411764705882353</v>
      </c>
      <c r="AS24" s="43">
        <v>0</v>
      </c>
      <c r="AT24" s="8"/>
      <c r="AU24" s="8"/>
      <c r="AV24" s="12">
        <f>ROUND((AS24*0.1+AT24*0.7),0)</f>
        <v>0</v>
      </c>
      <c r="AW24" s="24">
        <f>ROUND(MAX((AS24*0.1+AT24*0.7),(AS24*0.1+AU24*0.7)),0)</f>
        <v>0</v>
      </c>
      <c r="AX24" s="29">
        <v>3</v>
      </c>
      <c r="AY24" s="28">
        <v>15</v>
      </c>
      <c r="AZ24" s="104"/>
      <c r="BA24" s="8"/>
      <c r="BB24" s="12">
        <f>ROUND((AY24*0.1+AZ24*0.7),0)</f>
        <v>2</v>
      </c>
      <c r="BC24" s="24">
        <f>ROUND(MAX((AY24*0.1+AZ24*0.7),(AY24*0.1+BA24*0.7)),0)</f>
        <v>2</v>
      </c>
      <c r="BD24" s="29">
        <v>3</v>
      </c>
      <c r="BE24" s="43"/>
      <c r="BF24" s="8"/>
      <c r="BG24" s="8"/>
      <c r="BH24" s="12">
        <f>ROUND((BE24*0.1+BF24*0.7),0)</f>
        <v>0</v>
      </c>
      <c r="BI24" s="24">
        <f>ROUND(MAX((BE24*0.1+BF24*0.7),(BE24*0.1+BG24*0.7)),0)</f>
        <v>0</v>
      </c>
      <c r="BJ24" s="29">
        <v>3</v>
      </c>
      <c r="BK24" s="43">
        <v>0</v>
      </c>
      <c r="BL24" s="8"/>
      <c r="BM24" s="8"/>
      <c r="BN24" s="12">
        <f>ROUND((BK24*0.1+BL24*0.7),0)</f>
        <v>0</v>
      </c>
      <c r="BO24" s="24">
        <f>ROUND(MAX((BK24*0.1+BL24*0.7),(BK24*0.1+BM24*0.7)),0)</f>
        <v>0</v>
      </c>
      <c r="BP24" s="29">
        <v>3</v>
      </c>
      <c r="BQ24" s="43">
        <v>0</v>
      </c>
      <c r="BR24" s="8"/>
      <c r="BS24" s="8"/>
      <c r="BT24" s="12">
        <f>ROUND((BQ24*0.15+BR24*0.7),0)</f>
        <v>0</v>
      </c>
      <c r="BU24" s="24">
        <f>ROUND(MAX((BQ24*0.15+BR24*0.7),(BQ24*0.15+BS24*0.7)),0)</f>
        <v>0</v>
      </c>
      <c r="BV24" s="29">
        <v>2</v>
      </c>
      <c r="BW24" s="105"/>
      <c r="BX24" s="22"/>
      <c r="BY24" s="8"/>
      <c r="BZ24" s="12">
        <f>ROUND((BW24*0.1+BX24*0.7),0)</f>
        <v>0</v>
      </c>
      <c r="CA24" s="24">
        <f>ROUND(MAX((BW24*0.1+BX24*0.7),(BW24*0.1+BY24*0.7)),0)</f>
        <v>0</v>
      </c>
      <c r="CB24" s="29">
        <v>3</v>
      </c>
      <c r="CC24" s="106">
        <v>0</v>
      </c>
      <c r="CD24" s="80"/>
      <c r="CE24" s="8"/>
      <c r="CF24" s="12">
        <f>ROUND((CC24*0.1+CD24*0.7),0)</f>
        <v>0</v>
      </c>
      <c r="CG24" s="24">
        <f>ROUND(MAX((CC24*0.1+CD24*0.7),(CC24*0.1+CE24*0.7)),0)</f>
        <v>0</v>
      </c>
      <c r="CH24" s="29">
        <v>3</v>
      </c>
      <c r="CI24" s="19">
        <f>(AV24*AX24+BB24*BD24+BH24*BJ24+BN24*BP24+BT24*BV24+BZ24*CB24+CF24*CH24)/CJ24</f>
        <v>0.3</v>
      </c>
      <c r="CJ24" s="36">
        <f>AX24+BD24+BJ24+BP24+BV24+CB24+CH24</f>
        <v>20</v>
      </c>
      <c r="CK24" s="37">
        <f>(AW24*AX24+BC24*BD24+BI24*BJ24+BO24*BP24+BU24*BV24+CA24*CB24+CG24*CH24)/CJ24</f>
        <v>0.3</v>
      </c>
      <c r="CL24" s="36">
        <f>AQ24+CJ24</f>
        <v>37</v>
      </c>
      <c r="CM24" s="38">
        <f>(AR24*AQ24+CK24*CJ24)/CL24</f>
        <v>0.5945945945945946</v>
      </c>
    </row>
    <row r="25" spans="1:91" ht="18">
      <c r="A25" s="71">
        <v>5</v>
      </c>
      <c r="B25" s="12">
        <v>1108040106</v>
      </c>
      <c r="C25" s="12" t="s">
        <v>158</v>
      </c>
      <c r="D25" s="51" t="s">
        <v>108</v>
      </c>
      <c r="E25" s="9" t="s">
        <v>144</v>
      </c>
      <c r="F25" s="39" t="s">
        <v>177</v>
      </c>
      <c r="G25" s="61" t="s">
        <v>144</v>
      </c>
      <c r="H25" s="10" t="s">
        <v>162</v>
      </c>
      <c r="I25" s="70" t="s">
        <v>125</v>
      </c>
      <c r="J25" s="62"/>
      <c r="K25" s="62">
        <v>8</v>
      </c>
      <c r="L25" s="33">
        <v>26</v>
      </c>
      <c r="M25" s="12">
        <v>6</v>
      </c>
      <c r="N25" s="12"/>
      <c r="O25" s="12">
        <f t="shared" si="73"/>
        <v>7</v>
      </c>
      <c r="P25" s="24">
        <f t="shared" si="74"/>
        <v>7</v>
      </c>
      <c r="Q25" s="29">
        <v>2</v>
      </c>
      <c r="R25" s="28">
        <v>23</v>
      </c>
      <c r="S25" s="8">
        <v>4</v>
      </c>
      <c r="T25" s="12"/>
      <c r="U25" s="12">
        <f>ROUND((R25*0.1+S25*0.7),0)</f>
        <v>5</v>
      </c>
      <c r="V25" s="24">
        <f>ROUND(MAX((R25*0.1+S25*0.7),(R25*0.1+T25*0.7)),0)</f>
        <v>5</v>
      </c>
      <c r="W25" s="29">
        <v>4</v>
      </c>
      <c r="X25" s="33">
        <v>30</v>
      </c>
      <c r="Y25" s="22">
        <v>6</v>
      </c>
      <c r="Z25" s="22"/>
      <c r="AA25" s="12">
        <f>ROUND((X25*0.1+Y25*0.6),0)</f>
        <v>7</v>
      </c>
      <c r="AB25" s="24">
        <f>ROUND(MAX((X25*0.1+Y25*0.6),(X25*0.1+Z25*0.6)),0)</f>
        <v>7</v>
      </c>
      <c r="AC25" s="29">
        <v>4</v>
      </c>
      <c r="AD25" s="28">
        <v>30</v>
      </c>
      <c r="AE25" s="8">
        <v>4</v>
      </c>
      <c r="AF25" s="8"/>
      <c r="AG25" s="8">
        <f>ROUND((AD25*0.1+AE25*0.5),0)</f>
        <v>5</v>
      </c>
      <c r="AH25" s="24">
        <f>ROUND(MAX((AD25*0.1+AE25*0.5),(AD25*0.1+AF25*0.5)),0)</f>
        <v>5</v>
      </c>
      <c r="AI25" s="35">
        <v>5</v>
      </c>
      <c r="AJ25" s="33">
        <v>16</v>
      </c>
      <c r="AK25" s="12">
        <v>8</v>
      </c>
      <c r="AL25" s="12"/>
      <c r="AM25" s="12">
        <f>ROUND((AJ25*0.15+AK25*0.7),0)</f>
        <v>8</v>
      </c>
      <c r="AN25" s="24">
        <f>ROUND(MAX((AJ25*0.15+AK25*0.7),(AJ25*0.15+AL25*0.7)),0)</f>
        <v>8</v>
      </c>
      <c r="AO25" s="29">
        <v>2</v>
      </c>
      <c r="AP25" s="19">
        <f>(AO25*AM25+AI25*AG25+AC25*AA25+W25*U25+Q25*O25)/AQ25</f>
        <v>6.0588235294117645</v>
      </c>
      <c r="AQ25" s="20">
        <f>AO25+AI25+AC25+W25+Q25</f>
        <v>17</v>
      </c>
      <c r="AR25" s="21">
        <f>(AO25*AN25+AI25*AH25+AC25*AB25+W25*V25+Q25*P25)/AQ25</f>
        <v>6.0588235294117645</v>
      </c>
      <c r="AS25" s="28">
        <v>18</v>
      </c>
      <c r="AT25" s="8">
        <v>4</v>
      </c>
      <c r="AU25" s="8"/>
      <c r="AV25" s="12">
        <f>ROUND((AS25*0.1+AT25*0.7),0)</f>
        <v>5</v>
      </c>
      <c r="AW25" s="24">
        <f>ROUND(MAX((AS25*0.1+AT25*0.7),(AS25*0.1+AU25*0.7)),0)</f>
        <v>5</v>
      </c>
      <c r="AX25" s="29">
        <v>3</v>
      </c>
      <c r="AY25" s="28">
        <v>24</v>
      </c>
      <c r="AZ25" s="22">
        <v>4</v>
      </c>
      <c r="BA25" s="8"/>
      <c r="BB25" s="12">
        <f>ROUND((AY25*0.1+AZ25*0.7),0)</f>
        <v>5</v>
      </c>
      <c r="BC25" s="24">
        <f>ROUND(MAX((AY25*0.1+AZ25*0.7),(AY25*0.1+BA25*0.7)),0)</f>
        <v>5</v>
      </c>
      <c r="BD25" s="29">
        <v>3</v>
      </c>
      <c r="BE25" s="28">
        <v>25</v>
      </c>
      <c r="BF25" s="8">
        <v>3</v>
      </c>
      <c r="BG25" s="8"/>
      <c r="BH25" s="12">
        <f>ROUND((BE25*0.1+BF25*0.7),0)</f>
        <v>5</v>
      </c>
      <c r="BI25" s="24">
        <f>ROUND(MAX((BE25*0.1+BF25*0.7),(BE25*0.1+BG25*0.7)),0)</f>
        <v>5</v>
      </c>
      <c r="BJ25" s="29">
        <v>3</v>
      </c>
      <c r="BK25" s="28">
        <v>15</v>
      </c>
      <c r="BL25" s="8">
        <v>4</v>
      </c>
      <c r="BM25" s="8">
        <v>4</v>
      </c>
      <c r="BN25" s="12">
        <f>ROUND((BK25*0.1+BL25*0.7),0)</f>
        <v>4</v>
      </c>
      <c r="BO25" s="24">
        <f>ROUND(MAX((BK25*0.1+BL25*0.7),(BK25*0.1+BM25*0.7)),0)</f>
        <v>4</v>
      </c>
      <c r="BP25" s="29">
        <v>3</v>
      </c>
      <c r="BQ25" s="28">
        <v>16</v>
      </c>
      <c r="BR25" s="47">
        <v>1</v>
      </c>
      <c r="BS25" s="44"/>
      <c r="BT25" s="12">
        <f>ROUND((BQ25*0.15+BR25*0.7),0)</f>
        <v>3</v>
      </c>
      <c r="BU25" s="24">
        <f>ROUND(MAX((BQ25*0.15+BR25*0.7),(BQ25*0.15+BS25*0.7)),0)</f>
        <v>3</v>
      </c>
      <c r="BV25" s="29">
        <v>2</v>
      </c>
      <c r="BW25" s="99">
        <v>19</v>
      </c>
      <c r="BX25" s="44"/>
      <c r="BY25" s="40"/>
      <c r="BZ25" s="12">
        <f>ROUND((BW25*0.1+BX25*0.7),0)</f>
        <v>2</v>
      </c>
      <c r="CA25" s="24">
        <f>ROUND(MAX((BW25*0.1+BX25*0.7),(BW25*0.1+BY25*0.7)),0)</f>
        <v>2</v>
      </c>
      <c r="CB25" s="29">
        <v>3</v>
      </c>
      <c r="CC25" s="100">
        <v>24</v>
      </c>
      <c r="CD25" s="103"/>
      <c r="CE25" s="40"/>
      <c r="CF25" s="12">
        <f>ROUND((CC25*0.1+CD25*0.7),0)</f>
        <v>2</v>
      </c>
      <c r="CG25" s="24">
        <f>ROUND(MAX((CC25*0.1+CD25*0.7),(CC25*0.1+CE25*0.7)),0)</f>
        <v>2</v>
      </c>
      <c r="CH25" s="29">
        <v>3</v>
      </c>
      <c r="CI25" s="19">
        <f>(AV25*AX25+BB25*BD25+BH25*BJ25+BN25*BP25+BT25*BV25+BZ25*CB25+CF25*CH25)/CJ25</f>
        <v>3.75</v>
      </c>
      <c r="CJ25" s="36">
        <f>AX25+BD25+BJ25+BP25+BV25+CB25+CH25</f>
        <v>20</v>
      </c>
      <c r="CK25" s="37">
        <f>(AW25*AX25+BC25*BD25+BI25*BJ25+BO25*BP25+BU25*BV25+CA25*CB25+CG25*CH25)/CJ25</f>
        <v>3.75</v>
      </c>
      <c r="CL25" s="36">
        <f>AQ25+CJ25</f>
        <v>37</v>
      </c>
      <c r="CM25" s="38">
        <f>(AR25*AQ25+CK25*CJ25)/CL25</f>
        <v>4.8108108108108105</v>
      </c>
    </row>
    <row r="26" spans="1:133" ht="18">
      <c r="A26" s="71">
        <v>9</v>
      </c>
      <c r="B26" s="41">
        <v>1108040115</v>
      </c>
      <c r="C26" s="41" t="s">
        <v>158</v>
      </c>
      <c r="D26" s="77" t="s">
        <v>171</v>
      </c>
      <c r="E26" s="63" t="s">
        <v>114</v>
      </c>
      <c r="F26" s="39" t="s">
        <v>229</v>
      </c>
      <c r="G26" s="64" t="s">
        <v>114</v>
      </c>
      <c r="H26" s="10" t="s">
        <v>99</v>
      </c>
      <c r="I26" s="78" t="s">
        <v>172</v>
      </c>
      <c r="J26" s="62" t="s">
        <v>83</v>
      </c>
      <c r="K26" s="62">
        <v>6</v>
      </c>
      <c r="L26" s="33">
        <v>24</v>
      </c>
      <c r="M26" s="12">
        <v>4</v>
      </c>
      <c r="N26" s="12"/>
      <c r="O26" s="12">
        <f t="shared" si="73"/>
        <v>5</v>
      </c>
      <c r="P26" s="24">
        <f t="shared" si="74"/>
        <v>5</v>
      </c>
      <c r="Q26" s="29">
        <v>2</v>
      </c>
      <c r="R26" s="46">
        <v>6</v>
      </c>
      <c r="S26" s="8"/>
      <c r="T26" s="12"/>
      <c r="U26" s="12">
        <f>ROUND((R26*0.1+S26*0.7),0)</f>
        <v>1</v>
      </c>
      <c r="V26" s="24">
        <f>ROUND(MAX((R26*0.1+S26*0.7),(R26*0.1+T26*0.7)),0)</f>
        <v>1</v>
      </c>
      <c r="W26" s="29">
        <v>4</v>
      </c>
      <c r="X26" s="33">
        <v>21</v>
      </c>
      <c r="Y26" s="49">
        <v>4</v>
      </c>
      <c r="Z26" s="22"/>
      <c r="AA26" s="12">
        <f>ROUND((X26*0.1+Y26*0.6),0)</f>
        <v>5</v>
      </c>
      <c r="AB26" s="24">
        <f>ROUND(MAX((X26*0.1+Y26*0.6),(X26*0.1+Z26*0.6)),0)</f>
        <v>5</v>
      </c>
      <c r="AC26" s="29">
        <v>4</v>
      </c>
      <c r="AD26" s="28">
        <v>27</v>
      </c>
      <c r="AE26" s="8">
        <v>4</v>
      </c>
      <c r="AF26" s="8"/>
      <c r="AG26" s="8">
        <f>ROUND((AD26*0.1+AE26*0.5),0)</f>
        <v>5</v>
      </c>
      <c r="AH26" s="24">
        <f>ROUND(MAX((AD26*0.1+AE26*0.5),(AD26*0.1+AF26*0.5)),0)</f>
        <v>5</v>
      </c>
      <c r="AI26" s="35">
        <v>5</v>
      </c>
      <c r="AJ26" s="46"/>
      <c r="AK26" s="12"/>
      <c r="AL26" s="12"/>
      <c r="AM26" s="12">
        <f>ROUND((AJ26*0.15+AK26*0.7),0)</f>
        <v>0</v>
      </c>
      <c r="AN26" s="24">
        <f>ROUND(MAX((AJ26*0.15+AK26*0.7),(AJ26*0.15+AL26*0.7)),0)</f>
        <v>0</v>
      </c>
      <c r="AO26" s="29">
        <v>2</v>
      </c>
      <c r="AP26" s="19">
        <f>(AO26*AM26+AI26*AG26+AC26*AA26+W26*U26+Q26*O26)/AQ26</f>
        <v>3.4705882352941178</v>
      </c>
      <c r="AQ26" s="20">
        <f>AO26+AI26+AC26+W26+Q26</f>
        <v>17</v>
      </c>
      <c r="AR26" s="21">
        <f>(AO26*AN26+AI26*AH26+AC26*AB26+W26*V26+Q26*P26)/AQ26</f>
        <v>3.4705882352941178</v>
      </c>
      <c r="AS26" s="43">
        <v>8</v>
      </c>
      <c r="AT26" s="8"/>
      <c r="AU26" s="8"/>
      <c r="AV26" s="12">
        <f>ROUND((AS26*0.1+AT26*0.7),0)</f>
        <v>1</v>
      </c>
      <c r="AW26" s="24">
        <f>ROUND(MAX((AS26*0.1+AT26*0.7),(AS26*0.1+AU26*0.7)),0)</f>
        <v>1</v>
      </c>
      <c r="AX26" s="29">
        <v>3</v>
      </c>
      <c r="AY26" s="28">
        <v>17</v>
      </c>
      <c r="AZ26" s="49">
        <v>7</v>
      </c>
      <c r="BA26" s="8"/>
      <c r="BB26" s="12">
        <f>ROUND((AY26*0.1+AZ26*0.7),0)</f>
        <v>7</v>
      </c>
      <c r="BC26" s="24">
        <f>ROUND(MAX((AY26*0.1+AZ26*0.7),(AY26*0.1+BA26*0.7)),0)</f>
        <v>7</v>
      </c>
      <c r="BD26" s="29">
        <v>3</v>
      </c>
      <c r="BE26" s="28">
        <v>17</v>
      </c>
      <c r="BF26" s="8">
        <v>1</v>
      </c>
      <c r="BG26" s="8">
        <v>4</v>
      </c>
      <c r="BH26" s="12">
        <f>ROUND((BE26*0.1+BF26*0.7),0)</f>
        <v>2</v>
      </c>
      <c r="BI26" s="24">
        <f>ROUND(MAX((BE26*0.1+BF26*0.7),(BE26*0.1+BG26*0.7)),0)</f>
        <v>5</v>
      </c>
      <c r="BJ26" s="29">
        <v>3</v>
      </c>
      <c r="BK26" s="42">
        <v>8</v>
      </c>
      <c r="BL26" s="44"/>
      <c r="BM26" s="40">
        <v>4</v>
      </c>
      <c r="BN26" s="12">
        <f>ROUND((BK26*0.1+BL26*0.7),0)</f>
        <v>1</v>
      </c>
      <c r="BO26" s="24">
        <f>ROUND(MAX((BK26*0.1+BL26*0.7),(BK26*0.1+BM26*0.7)),0)</f>
        <v>4</v>
      </c>
      <c r="BP26" s="29">
        <v>3</v>
      </c>
      <c r="BQ26" s="28">
        <v>8</v>
      </c>
      <c r="BR26" s="8">
        <v>3</v>
      </c>
      <c r="BS26" s="8">
        <v>4</v>
      </c>
      <c r="BT26" s="12">
        <f>ROUND((BQ26*0.15+BR26*0.7),0)</f>
        <v>3</v>
      </c>
      <c r="BU26" s="24">
        <f>ROUND(MAX((BQ26*0.15+BR26*0.7),(BQ26*0.15+BS26*0.7)),0)</f>
        <v>4</v>
      </c>
      <c r="BV26" s="29">
        <v>2</v>
      </c>
      <c r="BW26" s="99">
        <v>9</v>
      </c>
      <c r="BX26" s="50">
        <v>4</v>
      </c>
      <c r="BY26" s="60"/>
      <c r="BZ26" s="12">
        <f>ROUND((BW26*0.1+BX26*0.7),0)</f>
        <v>4</v>
      </c>
      <c r="CA26" s="24">
        <f>ROUND(MAX((BW26*0.1+BX26*0.7),(BW26*0.1+BY26*0.7)),0)</f>
        <v>4</v>
      </c>
      <c r="CB26" s="29">
        <v>3</v>
      </c>
      <c r="CC26" s="100">
        <v>19</v>
      </c>
      <c r="CD26" s="82">
        <v>3</v>
      </c>
      <c r="CE26" s="8">
        <v>3</v>
      </c>
      <c r="CF26" s="12">
        <f>ROUND((CC26*0.1+CD26*0.7),0)</f>
        <v>4</v>
      </c>
      <c r="CG26" s="24">
        <f>ROUND(MAX((CC26*0.1+CD26*0.7),(CC26*0.1+CE26*0.7)),0)</f>
        <v>4</v>
      </c>
      <c r="CH26" s="29">
        <v>3</v>
      </c>
      <c r="CI26" s="19">
        <f>(AV26*AX26+BB26*BD26+BH26*BJ26+BN26*BP26+BT26*BV26+BZ26*CB26+CF26*CH26)/CJ26</f>
        <v>3.15</v>
      </c>
      <c r="CJ26" s="36">
        <f>AX26+BD26+BJ26+BP26+BV26+CB26+CH26</f>
        <v>20</v>
      </c>
      <c r="CK26" s="37">
        <f>(AW26*AX26+BC26*BD26+BI26*BJ26+BO26*BP26+BU26*BV26+CA26*CB26+CG26*CH26)/CJ26</f>
        <v>4.15</v>
      </c>
      <c r="CL26" s="36">
        <f>AQ26+CJ26</f>
        <v>37</v>
      </c>
      <c r="CM26" s="38">
        <f>(AR26*AQ26+CK26*CJ26)/CL26</f>
        <v>3.8378378378378377</v>
      </c>
      <c r="CN26" s="117">
        <v>0</v>
      </c>
      <c r="CO26" s="109"/>
      <c r="CP26" s="109"/>
      <c r="CQ26" s="109">
        <f>ROUND((CN26*0.1+CO26*0.7),0)</f>
        <v>0</v>
      </c>
      <c r="CR26" s="128">
        <f>ROUND(MAX((CN26*0.1+CO26*0.7),(CN26*0.1+CP26*0.7)),0)</f>
        <v>0</v>
      </c>
      <c r="CS26" s="111">
        <v>3</v>
      </c>
      <c r="CT26" s="117"/>
      <c r="CU26" s="109"/>
      <c r="CV26" s="109"/>
      <c r="CW26" s="109">
        <f>ROUND((CT26*0.1+CU26*0.7),0)</f>
        <v>0</v>
      </c>
      <c r="CX26" s="110">
        <f>ROUND(MAX((CT26*0.1+CU26*0.7),(CT26*0.1+CV26*0.7)),0)</f>
        <v>0</v>
      </c>
      <c r="CY26" s="111">
        <v>3</v>
      </c>
      <c r="CZ26" s="108">
        <v>14</v>
      </c>
      <c r="DA26" s="109">
        <v>4</v>
      </c>
      <c r="DB26" s="132">
        <v>6</v>
      </c>
      <c r="DC26" s="109">
        <f>ROUND((CZ26*0.1+DA26*0.7),0)</f>
        <v>4</v>
      </c>
      <c r="DD26" s="128">
        <f>ROUND(MAX((CZ26*0.1+DA26*0.7),(CZ26*0.1+DB26*0.7)),0)</f>
        <v>6</v>
      </c>
      <c r="DE26" s="111">
        <v>3</v>
      </c>
      <c r="DF26" s="108">
        <v>13</v>
      </c>
      <c r="DG26" s="127">
        <v>3</v>
      </c>
      <c r="DH26" s="109">
        <v>4</v>
      </c>
      <c r="DI26" s="109">
        <f>ROUND((DF26*0.1+DG26*0.7),0)</f>
        <v>3</v>
      </c>
      <c r="DJ26" s="128">
        <f>ROUND(MAX((DF26*0.1+DG26*0.7),(DF26*0.1+DH26*0.7)),0)</f>
        <v>4</v>
      </c>
      <c r="DK26" s="111">
        <v>3</v>
      </c>
      <c r="DL26" s="117">
        <v>5</v>
      </c>
      <c r="DM26" s="109"/>
      <c r="DN26" s="109"/>
      <c r="DO26" s="109">
        <f>ROUND((DL26*0.1+DM26*0.7),0)</f>
        <v>1</v>
      </c>
      <c r="DP26" s="128">
        <f>ROUND(MAX((DL26*0.1+DM26*0.7),(DL26*0.1+DN26*0.7)),0)</f>
        <v>1</v>
      </c>
      <c r="DQ26" s="111">
        <v>4</v>
      </c>
      <c r="DR26" s="117">
        <v>0</v>
      </c>
      <c r="DS26" s="109"/>
      <c r="DT26" s="109"/>
      <c r="DU26" s="109">
        <f>ROUND((DR26*0.1+DS26*0.7),0)</f>
        <v>0</v>
      </c>
      <c r="DV26" s="128">
        <f>ROUND(MAX((DR26*0.1+DS26*0.7),(DR26*0.1+DT26*0.7)),0)</f>
        <v>0</v>
      </c>
      <c r="DW26" s="111">
        <v>3</v>
      </c>
      <c r="DX26" s="108"/>
      <c r="DY26" s="109"/>
      <c r="DZ26" s="109"/>
      <c r="EA26" s="132">
        <f>ROUND((DX26*0.1+DY26*0.7),0)</f>
        <v>0</v>
      </c>
      <c r="EB26" s="128">
        <f>ROUND(MAX((DX26*0.1+DY26*0.7),(DX26*0.1+DZ26*0.7)),0)</f>
        <v>0</v>
      </c>
      <c r="EC26" s="133">
        <v>3</v>
      </c>
    </row>
    <row r="27" spans="1:166" ht="18">
      <c r="A27" s="71">
        <v>3</v>
      </c>
      <c r="B27" s="12">
        <v>1108040103</v>
      </c>
      <c r="C27" s="12" t="s">
        <v>158</v>
      </c>
      <c r="D27" s="51" t="s">
        <v>111</v>
      </c>
      <c r="E27" s="9" t="s">
        <v>87</v>
      </c>
      <c r="F27" s="39" t="s">
        <v>24</v>
      </c>
      <c r="G27" s="61" t="s">
        <v>87</v>
      </c>
      <c r="H27" s="10" t="s">
        <v>120</v>
      </c>
      <c r="I27" s="70" t="s">
        <v>91</v>
      </c>
      <c r="J27" s="62" t="s">
        <v>176</v>
      </c>
      <c r="K27" s="62">
        <v>7</v>
      </c>
      <c r="L27" s="33">
        <v>22</v>
      </c>
      <c r="M27" s="12">
        <v>5</v>
      </c>
      <c r="N27" s="12"/>
      <c r="O27" s="12">
        <f t="shared" si="73"/>
        <v>6</v>
      </c>
      <c r="P27" s="24">
        <f t="shared" si="74"/>
        <v>6</v>
      </c>
      <c r="Q27" s="29">
        <v>2</v>
      </c>
      <c r="R27" s="28">
        <v>18</v>
      </c>
      <c r="S27" s="8">
        <v>3</v>
      </c>
      <c r="T27" s="12">
        <v>4</v>
      </c>
      <c r="U27" s="12">
        <f>ROUND((R27*0.1+S27*0.7),0)</f>
        <v>4</v>
      </c>
      <c r="V27" s="24">
        <f>ROUND(MAX((R27*0.1+S27*0.7),(R27*0.1+T27*0.7)),0)</f>
        <v>5</v>
      </c>
      <c r="W27" s="29">
        <v>4</v>
      </c>
      <c r="X27" s="33">
        <v>28</v>
      </c>
      <c r="Y27" s="22">
        <v>4</v>
      </c>
      <c r="Z27" s="22"/>
      <c r="AA27" s="12">
        <f>ROUND((X27*0.1+Y27*0.6),0)</f>
        <v>5</v>
      </c>
      <c r="AB27" s="24">
        <f>ROUND(MAX((X27*0.1+Y27*0.6),(X27*0.1+Z27*0.6)),0)</f>
        <v>5</v>
      </c>
      <c r="AC27" s="29">
        <v>4</v>
      </c>
      <c r="AD27" s="28">
        <v>20</v>
      </c>
      <c r="AE27" s="8">
        <v>4</v>
      </c>
      <c r="AF27" s="44"/>
      <c r="AG27" s="8">
        <f>ROUND((AD27*0.1+AE27*0.5),0)</f>
        <v>4</v>
      </c>
      <c r="AH27" s="24">
        <f>ROUND(MAX((AD27*0.1+AE27*0.5),(AD27*0.1+AF27*0.5)),0)</f>
        <v>4</v>
      </c>
      <c r="AI27" s="35">
        <v>5</v>
      </c>
      <c r="AJ27" s="33">
        <v>12</v>
      </c>
      <c r="AK27" s="12">
        <v>8</v>
      </c>
      <c r="AL27" s="12"/>
      <c r="AM27" s="12">
        <f>ROUND((AJ27*0.15+AK27*0.7),0)</f>
        <v>7</v>
      </c>
      <c r="AN27" s="24">
        <f>ROUND(MAX((AJ27*0.15+AK27*0.7),(AJ27*0.15+AL27*0.7)),0)</f>
        <v>7</v>
      </c>
      <c r="AO27" s="29">
        <v>2</v>
      </c>
      <c r="AP27" s="19">
        <f>(AO27*AM27+AI27*AG27+AC27*AA27+W27*U27+Q27*O27)/AQ27</f>
        <v>4.823529411764706</v>
      </c>
      <c r="AQ27" s="20">
        <f>AO27+AI27+AC27+W27+Q27</f>
        <v>17</v>
      </c>
      <c r="AR27" s="21">
        <f>(AO27*AN27+AI27*AH27+AC27*AB27+W27*V27+Q27*P27)/AQ27</f>
        <v>5.0588235294117645</v>
      </c>
      <c r="AS27" s="28">
        <v>13</v>
      </c>
      <c r="AT27" s="8">
        <v>4</v>
      </c>
      <c r="AU27" s="8">
        <v>4</v>
      </c>
      <c r="AV27" s="12">
        <f>ROUND((AS27*0.1+AT27*0.7),0)</f>
        <v>4</v>
      </c>
      <c r="AW27" s="24">
        <f>ROUND(MAX((AS27*0.1+AT27*0.7),(AS27*0.1+AU27*0.7)),0)</f>
        <v>4</v>
      </c>
      <c r="AX27" s="29">
        <v>3</v>
      </c>
      <c r="AY27" s="28">
        <v>21</v>
      </c>
      <c r="AZ27" s="22">
        <v>6</v>
      </c>
      <c r="BA27" s="8"/>
      <c r="BB27" s="12">
        <f>ROUND((AY27*0.1+AZ27*0.7),0)</f>
        <v>6</v>
      </c>
      <c r="BC27" s="24">
        <f>ROUND(MAX((AY27*0.1+AZ27*0.7),(AY27*0.1+BA27*0.7)),0)</f>
        <v>6</v>
      </c>
      <c r="BD27" s="29">
        <v>3</v>
      </c>
      <c r="BE27" s="28">
        <v>21</v>
      </c>
      <c r="BF27" s="8">
        <v>0</v>
      </c>
      <c r="BG27" s="44"/>
      <c r="BH27" s="12">
        <f>ROUND((BE27*0.1+BF27*0.7),0)</f>
        <v>2</v>
      </c>
      <c r="BI27" s="24">
        <f>ROUND(MAX((BE27*0.1+BF27*0.7),(BE27*0.1+BG27*0.7)),0)</f>
        <v>2</v>
      </c>
      <c r="BJ27" s="29">
        <v>3</v>
      </c>
      <c r="BK27" s="28">
        <v>7</v>
      </c>
      <c r="BL27" s="8">
        <v>3</v>
      </c>
      <c r="BM27" s="44"/>
      <c r="BN27" s="12">
        <f>ROUND((BK27*0.1+BL27*0.7),0)</f>
        <v>3</v>
      </c>
      <c r="BO27" s="24">
        <f>ROUND(MAX((BK27*0.1+BL27*0.7),(BK27*0.1+BM27*0.7)),0)</f>
        <v>3</v>
      </c>
      <c r="BP27" s="29">
        <v>3</v>
      </c>
      <c r="BQ27" s="28">
        <v>14</v>
      </c>
      <c r="BR27" s="47">
        <v>4</v>
      </c>
      <c r="BS27" s="8"/>
      <c r="BT27" s="12">
        <f>ROUND((BQ27*0.15+BR27*0.7),0)</f>
        <v>5</v>
      </c>
      <c r="BU27" s="24">
        <f>ROUND(MAX((BQ27*0.15+BR27*0.7),(BQ27*0.15+BS27*0.7)),0)</f>
        <v>5</v>
      </c>
      <c r="BV27" s="29">
        <v>2</v>
      </c>
      <c r="BW27" s="99">
        <v>17</v>
      </c>
      <c r="BX27" s="12">
        <v>4</v>
      </c>
      <c r="BY27" s="40"/>
      <c r="BZ27" s="12">
        <f>ROUND((BW27*0.1+BX27*0.7),0)</f>
        <v>5</v>
      </c>
      <c r="CA27" s="24">
        <f>ROUND(MAX((BW27*0.1+BX27*0.7),(BW27*0.1+BY27*0.7)),0)</f>
        <v>5</v>
      </c>
      <c r="CB27" s="29">
        <v>3</v>
      </c>
      <c r="CC27" s="100">
        <v>17</v>
      </c>
      <c r="CD27" s="80">
        <v>3</v>
      </c>
      <c r="CE27" s="60"/>
      <c r="CF27" s="12">
        <f>ROUND((CC27*0.1+CD27*0.7),0)</f>
        <v>4</v>
      </c>
      <c r="CG27" s="24">
        <f>ROUND(MAX((CC27*0.1+CD27*0.7),(CC27*0.1+CE27*0.7)),0)</f>
        <v>4</v>
      </c>
      <c r="CH27" s="29">
        <v>3</v>
      </c>
      <c r="CI27" s="19">
        <f>(AV27*AX27+BB27*BD27+BH27*BJ27+BN27*BP27+BT27*BV27+BZ27*CB27+CF27*CH27)/CJ27</f>
        <v>4.1</v>
      </c>
      <c r="CJ27" s="36">
        <f>AX27+BD27+BJ27+BP27+BV27+CB27+CH27</f>
        <v>20</v>
      </c>
      <c r="CK27" s="37">
        <f>(AW27*AX27+BC27*BD27+BI27*BJ27+BO27*BP27+BU27*BV27+CA27*CB27+CG27*CH27)/CJ27</f>
        <v>4.1</v>
      </c>
      <c r="CL27" s="36">
        <f>AQ27+CJ27</f>
        <v>37</v>
      </c>
      <c r="CM27" s="38">
        <f>(AR27*AQ27+CK27*CJ27)/CL27</f>
        <v>4.54054054054054</v>
      </c>
      <c r="CN27" s="117">
        <v>0</v>
      </c>
      <c r="CO27" s="109"/>
      <c r="CP27" s="109"/>
      <c r="CQ27" s="109">
        <f>ROUND((CN27*0.1+CO27*0.7),0)</f>
        <v>0</v>
      </c>
      <c r="CR27" s="128">
        <f>ROUND(MAX((CN27*0.1+CO27*0.7),(CN27*0.1+CP27*0.7)),0)</f>
        <v>0</v>
      </c>
      <c r="CS27" s="111">
        <v>3</v>
      </c>
      <c r="CT27" s="117"/>
      <c r="CU27" s="109"/>
      <c r="CV27" s="109"/>
      <c r="CW27" s="109">
        <f>ROUND((CT27*0.1+CU27*0.7),0)</f>
        <v>0</v>
      </c>
      <c r="CX27" s="110">
        <f>ROUND(MAX((CT27*0.1+CU27*0.7),(CT27*0.1+CV27*0.7)),0)</f>
        <v>0</v>
      </c>
      <c r="CY27" s="111">
        <v>3</v>
      </c>
      <c r="CZ27" s="108">
        <v>13</v>
      </c>
      <c r="DA27" s="109">
        <v>6</v>
      </c>
      <c r="DB27" s="125"/>
      <c r="DC27" s="109">
        <f>ROUND((CZ27*0.1+DA27*0.7),0)</f>
        <v>6</v>
      </c>
      <c r="DD27" s="128">
        <f>ROUND(MAX((CZ27*0.1+DA27*0.7),(CZ27*0.1+DB27*0.7)),0)</f>
        <v>6</v>
      </c>
      <c r="DE27" s="111">
        <v>3</v>
      </c>
      <c r="DF27" s="108">
        <v>11</v>
      </c>
      <c r="DG27" s="126">
        <v>7</v>
      </c>
      <c r="DH27" s="109"/>
      <c r="DI27" s="109">
        <f>ROUND((DF27*0.1+DG27*0.7),0)</f>
        <v>6</v>
      </c>
      <c r="DJ27" s="128">
        <f>ROUND(MAX((DF27*0.1+DG27*0.7),(DF27*0.1+DH27*0.7)),0)</f>
        <v>6</v>
      </c>
      <c r="DK27" s="111">
        <v>3</v>
      </c>
      <c r="DL27" s="117">
        <v>7</v>
      </c>
      <c r="DM27" s="109"/>
      <c r="DN27" s="109"/>
      <c r="DO27" s="109">
        <f>ROUND((DL27*0.1+DM27*0.7),0)</f>
        <v>1</v>
      </c>
      <c r="DP27" s="128">
        <f>ROUND(MAX((DL27*0.1+DM27*0.7),(DL27*0.1+DN27*0.7)),0)</f>
        <v>1</v>
      </c>
      <c r="DQ27" s="111">
        <v>4</v>
      </c>
      <c r="DR27" s="117">
        <v>0</v>
      </c>
      <c r="DS27" s="109"/>
      <c r="DT27" s="109"/>
      <c r="DU27" s="109">
        <f>ROUND((DR27*0.1+DS27*0.7),0)</f>
        <v>0</v>
      </c>
      <c r="DV27" s="128">
        <f>ROUND(MAX((DR27*0.1+DS27*0.7),(DR27*0.1+DT27*0.7)),0)</f>
        <v>0</v>
      </c>
      <c r="DW27" s="111">
        <v>3</v>
      </c>
      <c r="DX27" s="117">
        <v>0</v>
      </c>
      <c r="DY27" s="109"/>
      <c r="DZ27" s="109"/>
      <c r="EA27" s="132">
        <f>ROUND((DX27*0.1+DY27*0.7),0)</f>
        <v>0</v>
      </c>
      <c r="EB27" s="128">
        <f>ROUND(MAX((DX27*0.1+DY27*0.7),(DX27*0.1+DZ27*0.7)),0)</f>
        <v>0</v>
      </c>
      <c r="EC27" s="133">
        <v>3</v>
      </c>
      <c r="ED27" s="117">
        <v>0</v>
      </c>
      <c r="EE27" s="132"/>
      <c r="EF27" s="132"/>
      <c r="EG27" s="132">
        <f>ROUND((ED27*0.1+EE27*0.7),0)</f>
        <v>0</v>
      </c>
      <c r="EH27" s="128">
        <f>ROUND(MAX((ED27*0.1+EE27*0.7),(ED27*0.1+EF27*0.7)),0)</f>
        <v>0</v>
      </c>
      <c r="EI27" s="133">
        <v>5</v>
      </c>
      <c r="EJ27" s="117">
        <v>0</v>
      </c>
      <c r="EK27" s="109"/>
      <c r="EL27" s="109"/>
      <c r="EM27" s="109">
        <f>ROUND((EJ27*0.1+EK27*0.6),0)</f>
        <v>0</v>
      </c>
      <c r="EN27" s="128">
        <f>ROUND(MAX((EJ27*0.1+EK27*0.6),(EJ27*0.1+EL27*0.6)),0)</f>
        <v>0</v>
      </c>
      <c r="EO27" s="133">
        <v>4</v>
      </c>
      <c r="EP27" s="19">
        <f>(CQ27*CS27+CW27*CY27+DC27*DE27+DI27*DK27+DO27*DQ27+DU27*DW27+EA27*EC27+EG27*EI27+EM27*EO27)/EQ27</f>
        <v>1.2903225806451613</v>
      </c>
      <c r="EQ27" s="36">
        <f>CS27+CY27+DE27+DK27+DQ27+DW27+EC27+EI27+EO27</f>
        <v>31</v>
      </c>
      <c r="ER27" s="37">
        <f>(CR27*CS27+CX27*CY27+DD27*DE27+DJ27*DK27+DP27*DQ27+DV27*DW27+EB27*EC27+EH27*EI27+EN27*EO27)/EQ27</f>
        <v>1.2903225806451613</v>
      </c>
      <c r="ES27" s="117">
        <v>0</v>
      </c>
      <c r="ET27" s="109"/>
      <c r="EU27" s="132"/>
      <c r="EV27" s="132">
        <f>ROUND((ES27*0.1+ET27*0.6),0)</f>
        <v>0</v>
      </c>
      <c r="EW27" s="128">
        <f>ROUND(MAX((ES27*0.1+ET27*0.6),(ES27*0.1+EU27*0.6)),0)</f>
        <v>0</v>
      </c>
      <c r="EX27" s="133">
        <v>3</v>
      </c>
      <c r="EY27" s="117">
        <v>0</v>
      </c>
      <c r="EZ27" s="109"/>
      <c r="FA27" s="109"/>
      <c r="FB27" s="132">
        <f>ROUND((EY27*0.1+EZ27*0.7),0)</f>
        <v>0</v>
      </c>
      <c r="FC27" s="128">
        <f>ROUND(MAX((EY27*0.1+EZ27*0.7),(EY27*0.1+FA27*0.7)),0)</f>
        <v>0</v>
      </c>
      <c r="FD27" s="133">
        <v>3</v>
      </c>
      <c r="FE27" s="117">
        <v>0</v>
      </c>
      <c r="FF27" s="109"/>
      <c r="FG27" s="109"/>
      <c r="FH27" s="109">
        <f>ROUND((FE27*0.1+FF27*0.7),0)</f>
        <v>0</v>
      </c>
      <c r="FI27" s="128">
        <f>ROUND(MAX((FE27*0.1+FF27*0.7),(FE27*0.1+FG27*0.7)),0)</f>
        <v>0</v>
      </c>
      <c r="FJ27" s="111">
        <v>3</v>
      </c>
    </row>
  </sheetData>
  <autoFilter ref="A1:GD10"/>
  <conditionalFormatting sqref="P23:P27 P2:P8 P16:P17">
    <cfRule type="cellIs" priority="1" dxfId="0" operator="lessThan" stopIfTrue="1">
      <formula>5</formula>
    </cfRule>
  </conditionalFormatting>
  <conditionalFormatting sqref="CA24:CA27 V23:V27 AB23:AB27 CG24:CG27 AB16:AB17 CA16:CA17 AB2:AB8 V16:V17 AP1 AR1 CA2:CA8 CG2:CG8 V2:V8 CG16:CG17">
    <cfRule type="cellIs" priority="2" dxfId="1" operator="lessThan" stopIfTrue="1">
      <formula>4.95</formula>
    </cfRule>
  </conditionalFormatting>
  <conditionalFormatting sqref="AH23:AH27 AN23:AN27 AN2:AN8 AH16:AH17 AH2:AH8 AN16:AN17">
    <cfRule type="cellIs" priority="3" dxfId="1" operator="lessThan" stopIfTrue="1">
      <formula>4.5</formula>
    </cfRule>
  </conditionalFormatting>
  <conditionalFormatting sqref="EB26:EB27 DV26:DV27 FI27 EN27 AP23:AR27 EW27 FC27 CX26:CX27 EH1:EH65536 CX16:CX17 CX1:CX10 EB1:EB10 DV1:DV10 FI1:FI10 EN1:EN10 AP2:AR10 EW1:EW10 FC1:FC10 AP16:AR17 FO1:FO10 CR1:CR65536 DD1:DD65536 DP1:DP65536 FU1:FU10 GA1:GA10 GI1:GI10 GO1:GO10 GU1:GU10 HA1:HA10">
    <cfRule type="cellIs" priority="4" dxfId="1" operator="lessThan" stopIfTrue="1">
      <formula>5</formula>
    </cfRule>
  </conditionalFormatting>
  <conditionalFormatting sqref="BU24:BU27 AW24:AW27 BC24:BC27 BI24:BI27 BO24:BO27 BO16:BO17 BI2:BI8 AW16:AW17 BC16:BC17 BI16:BI17 BU2:BU10 BO2:BO8 AW2:AW8 BC2:BC8 BU16:BU17">
    <cfRule type="cellIs" priority="5" dxfId="2" operator="lessThan" stopIfTrue="1">
      <formula>4.95</formula>
    </cfRule>
  </conditionalFormatting>
  <conditionalFormatting sqref="CM24:CM27 ER27 EP27 CK24:CK27 CI24:CI27 EP2:EP10 CI1:CI10 CK1:CK10 CM1:CM10 ER2:ER10 CM16:CM17 CK16:CK17 CI16:CI17">
    <cfRule type="cellIs" priority="6" dxfId="1" operator="lessThan" stopIfTrue="1">
      <formula>4.99</formula>
    </cfRule>
  </conditionalFormatting>
  <conditionalFormatting sqref="DJ1:DJ65536">
    <cfRule type="cellIs" priority="7" dxfId="2" operator="lessThan" stopIfTrue="1">
      <formula>5</formula>
    </cfRule>
  </conditionalFormatting>
  <conditionalFormatting sqref="AQ1">
    <cfRule type="cellIs" priority="8" dxfId="1" operator="lessThan" stopIfTrue="1">
      <formula>4.94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2014-10-13T08:10:06Z</cp:lastPrinted>
  <dcterms:created xsi:type="dcterms:W3CDTF">1996-10-14T23:33:28Z</dcterms:created>
  <dcterms:modified xsi:type="dcterms:W3CDTF">2015-07-09T07:20:40Z</dcterms:modified>
  <cp:category/>
  <cp:version/>
  <cp:contentType/>
  <cp:contentStatus/>
</cp:coreProperties>
</file>