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QTKD4" sheetId="1" r:id="rId1"/>
  </sheets>
  <definedNames>
    <definedName name="_xlnm._FilterDatabase" localSheetId="0" hidden="1">'QTKD4'!$A$1:$FV$20</definedName>
  </definedNames>
  <calcPr fullCalcOnLoad="1"/>
</workbook>
</file>

<file path=xl/sharedStrings.xml><?xml version="1.0" encoding="utf-8"?>
<sst xmlns="http://schemas.openxmlformats.org/spreadsheetml/2006/main" count="424" uniqueCount="291">
  <si>
    <t>NLCB2</t>
  </si>
  <si>
    <t>TB HỌC KỲ 3-L1</t>
  </si>
  <si>
    <t>ĐVHT HK3</t>
  </si>
  <si>
    <t>TB HỌC KỲ 3 -L2</t>
  </si>
  <si>
    <t>THI TTHCM-L1</t>
  </si>
  <si>
    <t>THI TTHCM-L2</t>
  </si>
  <si>
    <t>TB TTHCM-L1</t>
  </si>
  <si>
    <t>TTHCM (45T)</t>
  </si>
  <si>
    <t>TTHCM(3ĐVHT)</t>
  </si>
  <si>
    <t>THI PLKT-L1</t>
  </si>
  <si>
    <t>THI PLKT-L2</t>
  </si>
  <si>
    <t>TB PLKT-L1</t>
  </si>
  <si>
    <t>PLKT(45T)</t>
  </si>
  <si>
    <t>PLKT(3ĐVHT)</t>
  </si>
  <si>
    <t>THI QTTCDN-L1</t>
  </si>
  <si>
    <t>THI QTTCDN-L2</t>
  </si>
  <si>
    <t>TB QTTCDN-L1</t>
  </si>
  <si>
    <t>QTTCDN(45T)</t>
  </si>
  <si>
    <t>QTTCDN(3ĐVHT)</t>
  </si>
  <si>
    <t>THI NN2-L1</t>
  </si>
  <si>
    <t>THI NN2-L2</t>
  </si>
  <si>
    <t>TB NN2-L1</t>
  </si>
  <si>
    <t>NN2(45T)</t>
  </si>
  <si>
    <t>NN2 (3ĐVHT)</t>
  </si>
  <si>
    <t>THI QTC LƯỢC-L1</t>
  </si>
  <si>
    <t>THI QTC LƯỢC-L2</t>
  </si>
  <si>
    <t>TB QTCL-L1</t>
  </si>
  <si>
    <t>QTC LƯỢNG(45T)</t>
  </si>
  <si>
    <t>QTC LƯỢNG(3ĐVHT)</t>
  </si>
  <si>
    <t>STT</t>
  </si>
  <si>
    <t>Mã SV</t>
  </si>
  <si>
    <t>Lớp</t>
  </si>
  <si>
    <t>Họ đệm</t>
  </si>
  <si>
    <t>Tên</t>
  </si>
  <si>
    <t>Ghi chú</t>
  </si>
  <si>
    <t>GDQP</t>
  </si>
  <si>
    <t>GDTC</t>
  </si>
  <si>
    <t>TB ĐIỀU KIỆN</t>
  </si>
  <si>
    <t>THI NLCB1-L1</t>
  </si>
  <si>
    <t>THI NLCB1-L2</t>
  </si>
  <si>
    <t>TB NLCB1-L1</t>
  </si>
  <si>
    <t>NLCB1</t>
  </si>
  <si>
    <t>NLCB1(4ĐVHT)</t>
  </si>
  <si>
    <t>THI NN1-L1</t>
  </si>
  <si>
    <t>THI NN1-L2</t>
  </si>
  <si>
    <t>TB NN1-L1</t>
  </si>
  <si>
    <t>NN1(75T)</t>
  </si>
  <si>
    <t>NN1 (5ĐVHT)</t>
  </si>
  <si>
    <t>THI TIN CS-L1</t>
  </si>
  <si>
    <t>THI TIN CS-L2</t>
  </si>
  <si>
    <t>TB TIN CS-L1</t>
  </si>
  <si>
    <t>TIN CS(30T)</t>
  </si>
  <si>
    <t>TIN CS(2ĐVHT)</t>
  </si>
  <si>
    <t>TB KỲ 1 - L1</t>
  </si>
  <si>
    <t>ĐVHT KỲ 1</t>
  </si>
  <si>
    <t>TBKỲ 1 - L2</t>
  </si>
  <si>
    <t>THI QTH-L1</t>
  </si>
  <si>
    <t>THI QTH-L2</t>
  </si>
  <si>
    <t>TB QTH-L1</t>
  </si>
  <si>
    <t>QUẢN TRỊ HỌC</t>
  </si>
  <si>
    <t>QTH (3ĐVHT)</t>
  </si>
  <si>
    <t>THI TOÁN ƯD-L1</t>
  </si>
  <si>
    <t>THI TOÁN ƯD-L2</t>
  </si>
  <si>
    <t>TB TOÁN ƯD-L1</t>
  </si>
  <si>
    <t>TOÁN ƯD (60T)</t>
  </si>
  <si>
    <t>THI PLĐC-L1</t>
  </si>
  <si>
    <t>THI PLĐC-L2</t>
  </si>
  <si>
    <t>TB PLĐC-L1</t>
  </si>
  <si>
    <t>PLĐC (30T)</t>
  </si>
  <si>
    <t>PLĐC (2ĐVHT)</t>
  </si>
  <si>
    <t>THI KTVM-L1</t>
  </si>
  <si>
    <t>THI KTVM-L2</t>
  </si>
  <si>
    <t>TB KTVM-L1</t>
  </si>
  <si>
    <t>KINH TẾ VI MÔ</t>
  </si>
  <si>
    <t>KTVI MÔ (3ĐVHT)</t>
  </si>
  <si>
    <t>TB HỌC KỲ 2-L1</t>
  </si>
  <si>
    <t>ĐVHT HK2</t>
  </si>
  <si>
    <t>TB HỌC KỲ 2 -L2</t>
  </si>
  <si>
    <t>ĐVHT NĂM 1</t>
  </si>
  <si>
    <t>TB NĂM 1</t>
  </si>
  <si>
    <t>24/10/1995</t>
  </si>
  <si>
    <t>Đã có CC</t>
  </si>
  <si>
    <t>Anh</t>
  </si>
  <si>
    <t>Giao Thủy - Nam Định</t>
  </si>
  <si>
    <t>Giang</t>
  </si>
  <si>
    <t>Hà Nội</t>
  </si>
  <si>
    <t>Lâm</t>
  </si>
  <si>
    <t>09/06/1995</t>
  </si>
  <si>
    <t>Mai</t>
  </si>
  <si>
    <t>Mạnh</t>
  </si>
  <si>
    <t>Quảng Xương - Thanh Hóa</t>
  </si>
  <si>
    <t>Phúc</t>
  </si>
  <si>
    <t>Kim Sơn - Ninh Bình</t>
  </si>
  <si>
    <t>Phạm Văn</t>
  </si>
  <si>
    <t>13/10/1995</t>
  </si>
  <si>
    <t>Hoài Đức - Hà Nội</t>
  </si>
  <si>
    <t>Trường</t>
  </si>
  <si>
    <t>Tú</t>
  </si>
  <si>
    <t>XT1434(16.12.13)</t>
  </si>
  <si>
    <t>Nguyễn Văn</t>
  </si>
  <si>
    <t>Hải Hậu - Nam Định</t>
  </si>
  <si>
    <t>Vũ Thị</t>
  </si>
  <si>
    <t>Hà</t>
  </si>
  <si>
    <t>Bùi Thị</t>
  </si>
  <si>
    <t>Hằng</t>
  </si>
  <si>
    <t>Lê Thị</t>
  </si>
  <si>
    <t>Quân</t>
  </si>
  <si>
    <t>Thạch Thành - Thanh Hóa</t>
  </si>
  <si>
    <t>Thanh Liêm - Hà Nam</t>
  </si>
  <si>
    <t>Nguyễn Xuân</t>
  </si>
  <si>
    <t>Vương</t>
  </si>
  <si>
    <t>Yên Dũng - Bắc Giang</t>
  </si>
  <si>
    <t>10/9/1994</t>
  </si>
  <si>
    <t>Nguyễn Thị</t>
  </si>
  <si>
    <t>Chương Mỹ - Hà Tây</t>
  </si>
  <si>
    <t>Yên Khánh - Ninh Bình</t>
  </si>
  <si>
    <t>Duy</t>
  </si>
  <si>
    <t>Lê Thanh</t>
  </si>
  <si>
    <t>Ứng Hòa - Hà Tây</t>
  </si>
  <si>
    <t>Hoàng</t>
  </si>
  <si>
    <t>Linh</t>
  </si>
  <si>
    <t>Nga Sơn - Thanh Hóa</t>
  </si>
  <si>
    <t>Lợi</t>
  </si>
  <si>
    <t>Nam Sách - Hải Dương</t>
  </si>
  <si>
    <t>Nhung</t>
  </si>
  <si>
    <t>Chu Thị</t>
  </si>
  <si>
    <t>Phương</t>
  </si>
  <si>
    <t>Thạch Thất - Hà Tây</t>
  </si>
  <si>
    <t>Thảo</t>
  </si>
  <si>
    <t>Tứ</t>
  </si>
  <si>
    <t>XT195(12.5.14)</t>
  </si>
  <si>
    <t>Thanh Oai - Hà Tây</t>
  </si>
  <si>
    <t>Đạt</t>
  </si>
  <si>
    <t>20/3/1995</t>
  </si>
  <si>
    <t>Hoàn</t>
  </si>
  <si>
    <t>Quốc Oai - Hà Tây</t>
  </si>
  <si>
    <t>27/12/1995</t>
  </si>
  <si>
    <t>Thường Tín - Hà Tây</t>
  </si>
  <si>
    <t>Quang</t>
  </si>
  <si>
    <t>Trang</t>
  </si>
  <si>
    <t>Vân</t>
  </si>
  <si>
    <t>XT76(10.3.14)</t>
  </si>
  <si>
    <t>01/5/1995</t>
  </si>
  <si>
    <t>TOÁN ƯD(4ĐVHT)</t>
  </si>
  <si>
    <t>Phú Xuyên - Hà Tây</t>
  </si>
  <si>
    <t>Nguyễn Hữu</t>
  </si>
  <si>
    <t>18/3/1995</t>
  </si>
  <si>
    <t>10/10/1995</t>
  </si>
  <si>
    <t>11/8/1995</t>
  </si>
  <si>
    <t>Dung</t>
  </si>
  <si>
    <t>Nghị</t>
  </si>
  <si>
    <t>8/7/1995</t>
  </si>
  <si>
    <t>Định</t>
  </si>
  <si>
    <t>Kim Bảng - Hà Nam</t>
  </si>
  <si>
    <t>THI NLTK-L1</t>
  </si>
  <si>
    <t>THI NLTK-L2</t>
  </si>
  <si>
    <t>TB NLTK-L1</t>
  </si>
  <si>
    <t>NL THỐNG KÊ</t>
  </si>
  <si>
    <t>NLTHỐNG KÊ(3ĐVHT)</t>
  </si>
  <si>
    <t>THI STVB-L1</t>
  </si>
  <si>
    <t>THI STVB-L2</t>
  </si>
  <si>
    <t>TB STVB-L1</t>
  </si>
  <si>
    <t>SOẠN THẢO VB</t>
  </si>
  <si>
    <t>SOẠN THẢO VB(2ĐVHT)</t>
  </si>
  <si>
    <t>THI TTCK-L1</t>
  </si>
  <si>
    <t>THI TTCK-L2</t>
  </si>
  <si>
    <t>TB TTCK-L1</t>
  </si>
  <si>
    <t>12/05/1995</t>
  </si>
  <si>
    <t>Văn Giang - Hưng Yên</t>
  </si>
  <si>
    <t>XT152(16.04.14)</t>
  </si>
  <si>
    <t>16/10/1995</t>
  </si>
  <si>
    <t>THI TCH-L1</t>
  </si>
  <si>
    <t>THI TCH-L2</t>
  </si>
  <si>
    <t>TB TCH-L1</t>
  </si>
  <si>
    <t>TÀI CHÍNH HỌC</t>
  </si>
  <si>
    <t>TÀI CHÍNH HỌC (3ĐVHT)</t>
  </si>
  <si>
    <t>THI HTKT-L1</t>
  </si>
  <si>
    <t>THI HTKT-L2</t>
  </si>
  <si>
    <t>TB HTKT-L1</t>
  </si>
  <si>
    <t>HẠCH TOÁN KẾ TOÁN</t>
  </si>
  <si>
    <t>HTKT(4ĐVHT)</t>
  </si>
  <si>
    <t>THI TKKD-L1</t>
  </si>
  <si>
    <t>THI TKKD-L2</t>
  </si>
  <si>
    <t>TB TKKD-L1</t>
  </si>
  <si>
    <t>THỐNG KÊ KD</t>
  </si>
  <si>
    <t>TKKD(3ĐVHT)</t>
  </si>
  <si>
    <t>QTKD4</t>
  </si>
  <si>
    <t>Nguyễn Thị Hà</t>
  </si>
  <si>
    <t>Tạ Thị Thanh</t>
  </si>
  <si>
    <t>Phan Thành</t>
  </si>
  <si>
    <t>10/4/1994</t>
  </si>
  <si>
    <t>Bệnh viện Sông Đà - Hòa Bình</t>
  </si>
  <si>
    <t>Nguyễn Thị Thu</t>
  </si>
  <si>
    <t>18/8/1995</t>
  </si>
  <si>
    <t>Đinh Văn</t>
  </si>
  <si>
    <t>22/2/1994</t>
  </si>
  <si>
    <t>23/6/1995</t>
  </si>
  <si>
    <t>04/04/1994</t>
  </si>
  <si>
    <t>Học</t>
  </si>
  <si>
    <t>Dương Mạnh</t>
  </si>
  <si>
    <t>Thanh Chương - Nghệ An</t>
  </si>
  <si>
    <t>20/01/1993</t>
  </si>
  <si>
    <t>10/04/1995</t>
  </si>
  <si>
    <t>Nguyễn Mai</t>
  </si>
  <si>
    <t xml:space="preserve">Thạch Thất </t>
  </si>
  <si>
    <t>2/8/1995</t>
  </si>
  <si>
    <t>5/02/1995</t>
  </si>
  <si>
    <t>Mê Linh - Vĩnh Phúc</t>
  </si>
  <si>
    <t>Cam Lộ - Quảng Trị</t>
  </si>
  <si>
    <t>29/05/1994</t>
  </si>
  <si>
    <t>Tưởng</t>
  </si>
  <si>
    <t>04/09/1994</t>
  </si>
  <si>
    <t>Đới Thế</t>
  </si>
  <si>
    <t>01/7/1994</t>
  </si>
  <si>
    <t>Lương Văn</t>
  </si>
  <si>
    <t>Hảo</t>
  </si>
  <si>
    <t>11/4/1989</t>
  </si>
  <si>
    <t>9/11/1994</t>
  </si>
  <si>
    <t>Nguyễn Thị Minh</t>
  </si>
  <si>
    <t>Đào Thị Hương</t>
  </si>
  <si>
    <t>Hưởng</t>
  </si>
  <si>
    <t>Phạm Mạnh</t>
  </si>
  <si>
    <t>Yên Mỹ - Hưng Yên</t>
  </si>
  <si>
    <t>Đặng Huy</t>
  </si>
  <si>
    <t>Lê Khắc</t>
  </si>
  <si>
    <t>17/10/1995</t>
  </si>
  <si>
    <t>Ngày sinh</t>
  </si>
  <si>
    <t>Nơi sinh</t>
  </si>
  <si>
    <t>XT427(8.9.14)</t>
  </si>
  <si>
    <t>THI THUẾ NN-L1</t>
  </si>
  <si>
    <t>THI THUẾ NN-L2</t>
  </si>
  <si>
    <t>TB THUẾ NN-L1</t>
  </si>
  <si>
    <t>THUẾ NN(45T)</t>
  </si>
  <si>
    <t>THUẾ NN(3ĐVHT)</t>
  </si>
  <si>
    <t>THI MARKETING-L1</t>
  </si>
  <si>
    <t>THI MARKETING-L2</t>
  </si>
  <si>
    <t>TB MARKETING-L1</t>
  </si>
  <si>
    <t>TCDN1</t>
  </si>
  <si>
    <t>TCDN1(3ĐVHT)</t>
  </si>
  <si>
    <t>THI KTQ TẾ-L1</t>
  </si>
  <si>
    <t>THI KTQ TẾ-L2</t>
  </si>
  <si>
    <t>TB KTQ TẾ-L1</t>
  </si>
  <si>
    <t>KTQ TẾ(45T)</t>
  </si>
  <si>
    <t>KTQ TẾ (3ĐVHT)</t>
  </si>
  <si>
    <t>MARKETING(3ĐVHT)</t>
  </si>
  <si>
    <t>TTCK(45T)</t>
  </si>
  <si>
    <t>TTCK (3ĐVHT)</t>
  </si>
  <si>
    <t>QĐNH330(15.10.14)</t>
  </si>
  <si>
    <t>MARKETING CB(45T)</t>
  </si>
  <si>
    <t>TB L1</t>
  </si>
  <si>
    <t>THI L2</t>
  </si>
  <si>
    <t>THI TCDN1-L1</t>
  </si>
  <si>
    <t>THI NLCB2-L1</t>
  </si>
  <si>
    <t>THI NLCB2-L2</t>
  </si>
  <si>
    <t>TB NLCB2-L1</t>
  </si>
  <si>
    <t>NLCB2 (4ĐVHT)</t>
  </si>
  <si>
    <t>THI QTMARKETING-L1</t>
  </si>
  <si>
    <t>THI QTMARKETING-L2</t>
  </si>
  <si>
    <t>TB QTMARKETING-L1</t>
  </si>
  <si>
    <t>QTMARKETING(45T)</t>
  </si>
  <si>
    <t>QTMARKETING(3ĐVHT)</t>
  </si>
  <si>
    <t>THI QT NGUỒN NL-L1</t>
  </si>
  <si>
    <t>THI QT NGUỒN NL-L2</t>
  </si>
  <si>
    <t>TB QT NGUỒN NL-L1</t>
  </si>
  <si>
    <t>QT NGUỒN NL(60T)</t>
  </si>
  <si>
    <t>QT NGUỒN NL(4ĐVHT)</t>
  </si>
  <si>
    <t>THI QTSN&amp;TN-L1</t>
  </si>
  <si>
    <t>THI QTSX&amp;TN-L1</t>
  </si>
  <si>
    <t>TB QTSX&amp;TN-L1</t>
  </si>
  <si>
    <t>QTSX&amp;TN(60T)</t>
  </si>
  <si>
    <t>QTSX&amp;TN(4ĐVHT)</t>
  </si>
  <si>
    <t>THI KNGT-L1</t>
  </si>
  <si>
    <t>THI KNGT-L2</t>
  </si>
  <si>
    <t>TB KNGT-L1</t>
  </si>
  <si>
    <t>KNGT(45T)</t>
  </si>
  <si>
    <t>KNGT(3ĐVHT)</t>
  </si>
  <si>
    <t>THI HTTT-L1</t>
  </si>
  <si>
    <t>THI HTTT-L2</t>
  </si>
  <si>
    <t>TB HTTT-L1</t>
  </si>
  <si>
    <t>HTTT(45T)</t>
  </si>
  <si>
    <t>HTTT(3ĐVHT)</t>
  </si>
  <si>
    <t>THI XNK-L1</t>
  </si>
  <si>
    <t>THI XNK-L2</t>
  </si>
  <si>
    <t>TB XNK-L1</t>
  </si>
  <si>
    <t>XNK(45T)</t>
  </si>
  <si>
    <t>XNK(3ĐVHT)</t>
  </si>
  <si>
    <t>THI QTVP-L1</t>
  </si>
  <si>
    <t>THI QTVP-L2</t>
  </si>
  <si>
    <t>TB QTVP-L1</t>
  </si>
  <si>
    <t>QTVP(45T)</t>
  </si>
  <si>
    <t>QTVP(3ĐVHT)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</si>
</sst>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0">
    <font>
      <sz val="10"/>
      <name val="Arial"/>
      <family val="0"/>
    </font>
    <font>
      <b/>
      <sz val="12.5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sz val="10"/>
      <name val=".VnTime"/>
      <family val="2"/>
    </font>
    <font>
      <b/>
      <sz val="12.5"/>
      <color indexed="12"/>
      <name val="Times New Roman"/>
      <family val="1"/>
    </font>
    <font>
      <sz val="12.5"/>
      <name val="Arial"/>
      <family val="2"/>
    </font>
    <font>
      <sz val="12.5"/>
      <color indexed="10"/>
      <name val="Times New Roman"/>
      <family val="1"/>
    </font>
    <font>
      <b/>
      <sz val="12.5"/>
      <color indexed="10"/>
      <name val="Times New Roman"/>
      <family val="1"/>
    </font>
    <font>
      <sz val="12.5"/>
      <name val=".VnTime"/>
      <family val="2"/>
    </font>
    <font>
      <sz val="12.5"/>
      <color indexed="14"/>
      <name val="Times New Roman"/>
      <family val="1"/>
    </font>
    <font>
      <b/>
      <sz val="12.5"/>
      <color indexed="8"/>
      <name val="Times New Roman"/>
      <family val="1"/>
    </font>
    <font>
      <sz val="12.5"/>
      <color indexed="20"/>
      <name val="Times New Roman"/>
      <family val="1"/>
    </font>
    <font>
      <b/>
      <sz val="12.5"/>
      <color indexed="20"/>
      <name val="Times New Roman"/>
      <family val="1"/>
    </font>
    <font>
      <i/>
      <sz val="12.5"/>
      <color indexed="20"/>
      <name val="Times New Roman"/>
      <family val="1"/>
    </font>
    <font>
      <sz val="11"/>
      <color indexed="17"/>
      <name val="Calibri"/>
      <family val="2"/>
    </font>
    <font>
      <sz val="8"/>
      <name val="Arial"/>
      <family val="0"/>
    </font>
    <font>
      <sz val="8"/>
      <name val="Tahoma"/>
      <family val="2"/>
    </font>
    <font>
      <sz val="13.5"/>
      <name val="Times New Roman"/>
      <family val="1"/>
    </font>
    <font>
      <b/>
      <sz val="12.5"/>
      <color indexed="17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3"/>
      <name val="Times New Roman"/>
      <family val="1"/>
    </font>
    <font>
      <sz val="13.5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name val=".VnTime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tted"/>
      <bottom style="dotted"/>
    </border>
    <border>
      <left style="medium"/>
      <right style="medium"/>
      <top style="hair"/>
      <bottom style="hair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thin"/>
      <bottom>
        <color indexed="63"/>
      </bottom>
    </border>
    <border>
      <left style="thin"/>
      <right style="thin"/>
      <top style="dotted"/>
      <bottom style="hair"/>
    </border>
    <border>
      <left style="thin"/>
      <right style="medium"/>
      <top style="dotted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textRotation="90"/>
    </xf>
    <xf numFmtId="0" fontId="1" fillId="3" borderId="1" xfId="0" applyFont="1" applyFill="1" applyBorder="1" applyAlignment="1">
      <alignment horizontal="center" textRotation="90"/>
    </xf>
    <xf numFmtId="0" fontId="3" fillId="3" borderId="5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5" fillId="3" borderId="7" xfId="0" applyFont="1" applyFill="1" applyBorder="1" applyAlignment="1">
      <alignment horizontal="center" textRotation="9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49" fontId="2" fillId="0" borderId="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textRotation="90"/>
    </xf>
    <xf numFmtId="2" fontId="1" fillId="0" borderId="13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 textRotation="90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4" xfId="0" applyFont="1" applyFill="1" applyBorder="1" applyAlignment="1">
      <alignment horizontal="center" textRotation="90"/>
    </xf>
    <xf numFmtId="1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16" xfId="0" applyFont="1" applyBorder="1" applyAlignment="1">
      <alignment/>
    </xf>
    <xf numFmtId="0" fontId="8" fillId="3" borderId="10" xfId="21" applyFont="1" applyFill="1" applyBorder="1" applyAlignment="1">
      <alignment horizontal="center" vertical="center" textRotation="90"/>
      <protection/>
    </xf>
    <xf numFmtId="0" fontId="11" fillId="3" borderId="11" xfId="21" applyFont="1" applyFill="1" applyBorder="1" applyAlignment="1">
      <alignment horizontal="center" vertical="center" textRotation="90"/>
      <protection/>
    </xf>
    <xf numFmtId="0" fontId="5" fillId="3" borderId="12" xfId="21" applyFont="1" applyFill="1" applyBorder="1" applyAlignment="1">
      <alignment horizontal="center" vertical="center" textRotation="90"/>
      <protection/>
    </xf>
    <xf numFmtId="0" fontId="12" fillId="3" borderId="4" xfId="0" applyFont="1" applyFill="1" applyBorder="1" applyAlignment="1">
      <alignment horizontal="center" textRotation="90"/>
    </xf>
    <xf numFmtId="0" fontId="12" fillId="3" borderId="1" xfId="0" applyFont="1" applyFill="1" applyBorder="1" applyAlignment="1">
      <alignment horizontal="center" textRotation="90"/>
    </xf>
    <xf numFmtId="0" fontId="13" fillId="3" borderId="1" xfId="0" applyFont="1" applyFill="1" applyBorder="1" applyAlignment="1">
      <alignment horizontal="center" textRotation="90"/>
    </xf>
    <xf numFmtId="0" fontId="14" fillId="3" borderId="5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left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6" fillId="3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7" borderId="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3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9" borderId="1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1" fillId="3" borderId="1" xfId="0" applyFont="1" applyFill="1" applyBorder="1" applyAlignment="1">
      <alignment textRotation="90"/>
    </xf>
    <xf numFmtId="0" fontId="9" fillId="6" borderId="8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0" fillId="11" borderId="8" xfId="0" applyFont="1" applyFill="1" applyBorder="1" applyAlignment="1">
      <alignment horizontal="center"/>
    </xf>
    <xf numFmtId="0" fontId="22" fillId="0" borderId="14" xfId="0" applyFont="1" applyBorder="1" applyAlignment="1">
      <alignment horizontal="center" textRotation="90"/>
    </xf>
    <xf numFmtId="0" fontId="18" fillId="3" borderId="4" xfId="0" applyFont="1" applyFill="1" applyBorder="1" applyAlignment="1">
      <alignment horizontal="center" textRotation="90"/>
    </xf>
    <xf numFmtId="0" fontId="18" fillId="3" borderId="1" xfId="0" applyFont="1" applyFill="1" applyBorder="1" applyAlignment="1">
      <alignment horizontal="center" textRotation="90"/>
    </xf>
    <xf numFmtId="0" fontId="18" fillId="3" borderId="1" xfId="0" applyFont="1" applyFill="1" applyBorder="1" applyAlignment="1">
      <alignment textRotation="90"/>
    </xf>
    <xf numFmtId="0" fontId="20" fillId="3" borderId="1" xfId="0" applyFont="1" applyFill="1" applyBorder="1" applyAlignment="1">
      <alignment horizontal="center" textRotation="90"/>
    </xf>
    <xf numFmtId="0" fontId="21" fillId="3" borderId="5" xfId="0" applyFont="1" applyFill="1" applyBorder="1" applyAlignment="1">
      <alignment horizontal="center" textRotation="90"/>
    </xf>
    <xf numFmtId="0" fontId="18" fillId="5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0" fillId="3" borderId="1" xfId="0" applyFont="1" applyFill="1" applyBorder="1" applyAlignment="1">
      <alignment textRotation="90"/>
    </xf>
    <xf numFmtId="0" fontId="21" fillId="3" borderId="5" xfId="0" applyFont="1" applyFill="1" applyBorder="1" applyAlignment="1">
      <alignment textRotation="90"/>
    </xf>
    <xf numFmtId="0" fontId="2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12" borderId="9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textRotation="90"/>
    </xf>
    <xf numFmtId="0" fontId="18" fillId="2" borderId="8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textRotation="90"/>
    </xf>
    <xf numFmtId="0" fontId="18" fillId="0" borderId="1" xfId="0" applyFont="1" applyFill="1" applyBorder="1" applyAlignment="1">
      <alignment horizontal="center" textRotation="90"/>
    </xf>
    <xf numFmtId="0" fontId="20" fillId="0" borderId="1" xfId="0" applyFont="1" applyFill="1" applyBorder="1" applyAlignment="1">
      <alignment horizontal="center" textRotation="90"/>
    </xf>
    <xf numFmtId="0" fontId="18" fillId="0" borderId="4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 textRotation="90"/>
    </xf>
    <xf numFmtId="0" fontId="18" fillId="0" borderId="1" xfId="0" applyFont="1" applyBorder="1" applyAlignment="1">
      <alignment textRotation="90"/>
    </xf>
    <xf numFmtId="0" fontId="21" fillId="0" borderId="5" xfId="0" applyFont="1" applyFill="1" applyBorder="1" applyAlignment="1">
      <alignment horizontal="center" textRotation="90"/>
    </xf>
    <xf numFmtId="0" fontId="21" fillId="0" borderId="5" xfId="0" applyFont="1" applyBorder="1" applyAlignment="1">
      <alignment textRotation="90"/>
    </xf>
    <xf numFmtId="0" fontId="24" fillId="0" borderId="6" xfId="0" applyFont="1" applyBorder="1" applyAlignment="1">
      <alignment horizontal="center" textRotation="90"/>
    </xf>
    <xf numFmtId="0" fontId="25" fillId="0" borderId="6" xfId="0" applyFont="1" applyBorder="1" applyAlignment="1">
      <alignment horizontal="center" textRotation="90"/>
    </xf>
    <xf numFmtId="0" fontId="26" fillId="0" borderId="6" xfId="0" applyFont="1" applyBorder="1" applyAlignment="1">
      <alignment horizontal="center" textRotation="90"/>
    </xf>
    <xf numFmtId="0" fontId="21" fillId="0" borderId="5" xfId="0" applyFont="1" applyBorder="1" applyAlignment="1">
      <alignment horizontal="center" textRotation="90"/>
    </xf>
    <xf numFmtId="0" fontId="20" fillId="0" borderId="1" xfId="0" applyFont="1" applyFill="1" applyBorder="1" applyAlignment="1">
      <alignment textRotation="90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0" fillId="11" borderId="1" xfId="0" applyFont="1" applyFill="1" applyBorder="1" applyAlignment="1">
      <alignment horizontal="center" textRotation="90"/>
    </xf>
    <xf numFmtId="0" fontId="27" fillId="0" borderId="14" xfId="0" applyFont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8" fillId="0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9" fillId="6" borderId="8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Good" xfId="19"/>
    <cellStyle name="Normal 2" xfId="20"/>
    <cellStyle name="Normal_56X1" xfId="21"/>
    <cellStyle name="Percent" xfId="22"/>
  </cellStyles>
  <dxfs count="3">
    <dxf>
      <font>
        <color rgb="FFFF00FF"/>
      </font>
      <fill>
        <patternFill>
          <bgColor rgb="FF00FFFF"/>
        </patternFill>
      </fill>
      <border/>
    </dxf>
    <dxf>
      <font>
        <color rgb="FFFF00FF"/>
      </font>
      <fill>
        <patternFill patternType="none">
          <bgColor indexed="65"/>
        </patternFill>
      </fill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39"/>
  <sheetViews>
    <sheetView tabSelected="1" workbookViewId="0" topLeftCell="A1">
      <pane xSplit="5" ySplit="1" topLeftCell="GO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V6" sqref="GV6"/>
    </sheetView>
  </sheetViews>
  <sheetFormatPr defaultColWidth="9.140625" defaultRowHeight="12.75"/>
  <cols>
    <col min="1" max="1" width="5.421875" style="72" customWidth="1"/>
    <col min="2" max="2" width="16.28125" style="72" customWidth="1"/>
    <col min="3" max="3" width="10.00390625" style="72" customWidth="1"/>
    <col min="4" max="4" width="20.57421875" style="72" customWidth="1"/>
    <col min="5" max="5" width="9.140625" style="74" customWidth="1"/>
    <col min="6" max="8" width="11.421875" style="72" customWidth="1"/>
    <col min="9" max="9" width="30.7109375" style="72" customWidth="1"/>
    <col min="10" max="10" width="19.140625" style="72" customWidth="1"/>
    <col min="11" max="11" width="8.140625" style="72" customWidth="1"/>
    <col min="12" max="17" width="6.00390625" style="72" customWidth="1"/>
    <col min="18" max="19" width="6.00390625" style="39" customWidth="1"/>
    <col min="20" max="20" width="6.00390625" style="57" customWidth="1"/>
    <col min="21" max="44" width="6.00390625" style="72" customWidth="1"/>
    <col min="45" max="50" width="9.140625" style="72" customWidth="1"/>
    <col min="51" max="56" width="8.140625" style="72" customWidth="1"/>
    <col min="57" max="68" width="9.140625" style="72" customWidth="1"/>
    <col min="69" max="74" width="7.00390625" style="72" customWidth="1"/>
    <col min="75" max="75" width="6.00390625" style="72" customWidth="1"/>
    <col min="76" max="95" width="9.140625" style="72" customWidth="1"/>
    <col min="96" max="96" width="9.140625" style="74" customWidth="1"/>
    <col min="97" max="101" width="9.140625" style="72" customWidth="1"/>
    <col min="102" max="102" width="9.140625" style="74" customWidth="1"/>
    <col min="103" max="107" width="9.140625" style="72" customWidth="1"/>
    <col min="108" max="108" width="9.140625" style="74" customWidth="1"/>
    <col min="109" max="121" width="9.140625" style="72" customWidth="1"/>
    <col min="122" max="127" width="6.57421875" style="72" customWidth="1"/>
    <col min="128" max="133" width="6.421875" style="72" customWidth="1"/>
    <col min="134" max="145" width="5.7109375" style="72" customWidth="1"/>
    <col min="146" max="147" width="6.28125" style="72" customWidth="1"/>
    <col min="148" max="148" width="7.7109375" style="72" customWidth="1"/>
    <col min="149" max="160" width="5.57421875" style="72" customWidth="1"/>
    <col min="161" max="166" width="6.421875" style="72" customWidth="1"/>
    <col min="167" max="176" width="5.7109375" style="72" customWidth="1"/>
    <col min="177" max="177" width="5.7109375" style="107" customWidth="1"/>
    <col min="178" max="178" width="5.7109375" style="72" customWidth="1"/>
    <col min="179" max="180" width="5.7109375" style="130" customWidth="1"/>
    <col min="181" max="184" width="5.7109375" style="72" customWidth="1"/>
    <col min="185" max="185" width="5.7109375" style="130" customWidth="1"/>
    <col min="186" max="190" width="5.7109375" style="72" customWidth="1"/>
    <col min="191" max="191" width="5.7109375" style="133" customWidth="1"/>
    <col min="192" max="196" width="5.7109375" style="72" customWidth="1"/>
    <col min="197" max="198" width="5.7109375" style="130" customWidth="1"/>
    <col min="199" max="202" width="5.7109375" style="72" customWidth="1"/>
    <col min="203" max="16384" width="9.140625" style="72" customWidth="1"/>
  </cols>
  <sheetData>
    <row r="1" spans="1:202" s="70" customFormat="1" ht="158.25">
      <c r="A1" s="1" t="s">
        <v>29</v>
      </c>
      <c r="B1" s="2" t="s">
        <v>30</v>
      </c>
      <c r="C1" s="2" t="s">
        <v>31</v>
      </c>
      <c r="D1" s="2" t="s">
        <v>32</v>
      </c>
      <c r="E1" s="3" t="s">
        <v>33</v>
      </c>
      <c r="F1" s="4" t="s">
        <v>34</v>
      </c>
      <c r="G1" s="4"/>
      <c r="H1" s="4" t="s">
        <v>226</v>
      </c>
      <c r="I1" s="4" t="s">
        <v>227</v>
      </c>
      <c r="J1" s="75" t="s">
        <v>35</v>
      </c>
      <c r="K1" s="75" t="s">
        <v>36</v>
      </c>
      <c r="L1" s="5" t="s">
        <v>37</v>
      </c>
      <c r="M1" s="6" t="s">
        <v>65</v>
      </c>
      <c r="N1" s="6" t="s">
        <v>66</v>
      </c>
      <c r="O1" s="7" t="s">
        <v>67</v>
      </c>
      <c r="P1" s="83" t="s">
        <v>68</v>
      </c>
      <c r="Q1" s="9" t="s">
        <v>69</v>
      </c>
      <c r="R1" s="5" t="s">
        <v>37</v>
      </c>
      <c r="S1" s="6" t="s">
        <v>61</v>
      </c>
      <c r="T1" s="6" t="s">
        <v>62</v>
      </c>
      <c r="U1" s="7" t="s">
        <v>63</v>
      </c>
      <c r="V1" s="8" t="s">
        <v>64</v>
      </c>
      <c r="W1" s="9" t="s">
        <v>143</v>
      </c>
      <c r="X1" s="5" t="s">
        <v>37</v>
      </c>
      <c r="Y1" s="6" t="s">
        <v>38</v>
      </c>
      <c r="Z1" s="6" t="s">
        <v>39</v>
      </c>
      <c r="AA1" s="7" t="s">
        <v>40</v>
      </c>
      <c r="AB1" s="8" t="s">
        <v>41</v>
      </c>
      <c r="AC1" s="9" t="s">
        <v>42</v>
      </c>
      <c r="AD1" s="5" t="s">
        <v>37</v>
      </c>
      <c r="AE1" s="6" t="s">
        <v>43</v>
      </c>
      <c r="AF1" s="6" t="s">
        <v>44</v>
      </c>
      <c r="AG1" s="6" t="s">
        <v>45</v>
      </c>
      <c r="AH1" s="8" t="s">
        <v>46</v>
      </c>
      <c r="AI1" s="9" t="s">
        <v>47</v>
      </c>
      <c r="AJ1" s="5" t="s">
        <v>37</v>
      </c>
      <c r="AK1" s="6" t="s">
        <v>48</v>
      </c>
      <c r="AL1" s="6" t="s">
        <v>49</v>
      </c>
      <c r="AM1" s="6" t="s">
        <v>50</v>
      </c>
      <c r="AN1" s="8" t="s">
        <v>51</v>
      </c>
      <c r="AO1" s="9" t="s">
        <v>52</v>
      </c>
      <c r="AP1" s="59" t="s">
        <v>53</v>
      </c>
      <c r="AQ1" s="60" t="s">
        <v>54</v>
      </c>
      <c r="AR1" s="61" t="s">
        <v>55</v>
      </c>
      <c r="AS1" s="5" t="s">
        <v>37</v>
      </c>
      <c r="AT1" s="6" t="s">
        <v>70</v>
      </c>
      <c r="AU1" s="6" t="s">
        <v>71</v>
      </c>
      <c r="AV1" s="7" t="s">
        <v>72</v>
      </c>
      <c r="AW1" s="8" t="s">
        <v>73</v>
      </c>
      <c r="AX1" s="9" t="s">
        <v>74</v>
      </c>
      <c r="AY1" s="5" t="s">
        <v>37</v>
      </c>
      <c r="AZ1" s="6" t="s">
        <v>171</v>
      </c>
      <c r="BA1" s="6" t="s">
        <v>172</v>
      </c>
      <c r="BB1" s="6" t="s">
        <v>173</v>
      </c>
      <c r="BC1" s="8" t="s">
        <v>174</v>
      </c>
      <c r="BD1" s="9" t="s">
        <v>175</v>
      </c>
      <c r="BE1" s="62" t="s">
        <v>37</v>
      </c>
      <c r="BF1" s="63" t="s">
        <v>176</v>
      </c>
      <c r="BG1" s="63" t="s">
        <v>177</v>
      </c>
      <c r="BH1" s="63" t="s">
        <v>178</v>
      </c>
      <c r="BI1" s="64" t="s">
        <v>179</v>
      </c>
      <c r="BJ1" s="65" t="s">
        <v>180</v>
      </c>
      <c r="BK1" s="62" t="s">
        <v>37</v>
      </c>
      <c r="BL1" s="63" t="s">
        <v>154</v>
      </c>
      <c r="BM1" s="63" t="s">
        <v>155</v>
      </c>
      <c r="BN1" s="63" t="s">
        <v>156</v>
      </c>
      <c r="BO1" s="64" t="s">
        <v>157</v>
      </c>
      <c r="BP1" s="65" t="s">
        <v>158</v>
      </c>
      <c r="BQ1" s="62" t="s">
        <v>37</v>
      </c>
      <c r="BR1" s="63" t="s">
        <v>159</v>
      </c>
      <c r="BS1" s="63" t="s">
        <v>160</v>
      </c>
      <c r="BT1" s="63" t="s">
        <v>161</v>
      </c>
      <c r="BU1" s="64" t="s">
        <v>162</v>
      </c>
      <c r="BV1" s="65" t="s">
        <v>163</v>
      </c>
      <c r="BW1" s="5" t="s">
        <v>37</v>
      </c>
      <c r="BX1" s="6" t="s">
        <v>56</v>
      </c>
      <c r="BY1" s="6" t="s">
        <v>57</v>
      </c>
      <c r="BZ1" s="7" t="s">
        <v>58</v>
      </c>
      <c r="CA1" s="8" t="s">
        <v>59</v>
      </c>
      <c r="CB1" s="9" t="s">
        <v>60</v>
      </c>
      <c r="CC1" s="5" t="s">
        <v>37</v>
      </c>
      <c r="CD1" s="6" t="s">
        <v>181</v>
      </c>
      <c r="CE1" s="6" t="s">
        <v>182</v>
      </c>
      <c r="CF1" s="7" t="s">
        <v>183</v>
      </c>
      <c r="CG1" s="8" t="s">
        <v>184</v>
      </c>
      <c r="CH1" s="9" t="s">
        <v>185</v>
      </c>
      <c r="CI1" s="10" t="s">
        <v>75</v>
      </c>
      <c r="CJ1" s="10" t="s">
        <v>76</v>
      </c>
      <c r="CK1" s="10" t="s">
        <v>77</v>
      </c>
      <c r="CL1" s="10" t="s">
        <v>78</v>
      </c>
      <c r="CM1" s="11" t="s">
        <v>79</v>
      </c>
      <c r="CN1" s="93" t="s">
        <v>37</v>
      </c>
      <c r="CO1" s="94" t="s">
        <v>229</v>
      </c>
      <c r="CP1" s="94" t="s">
        <v>230</v>
      </c>
      <c r="CQ1" s="95" t="s">
        <v>231</v>
      </c>
      <c r="CR1" s="96" t="s">
        <v>232</v>
      </c>
      <c r="CS1" s="97" t="s">
        <v>233</v>
      </c>
      <c r="CT1" s="93" t="s">
        <v>37</v>
      </c>
      <c r="CU1" s="94" t="s">
        <v>251</v>
      </c>
      <c r="CV1" s="94" t="s">
        <v>250</v>
      </c>
      <c r="CW1" s="95" t="s">
        <v>249</v>
      </c>
      <c r="CX1" s="96" t="s">
        <v>237</v>
      </c>
      <c r="CY1" s="97" t="s">
        <v>238</v>
      </c>
      <c r="CZ1" s="93" t="s">
        <v>37</v>
      </c>
      <c r="DA1" s="94" t="s">
        <v>239</v>
      </c>
      <c r="DB1" s="94" t="s">
        <v>240</v>
      </c>
      <c r="DC1" s="95" t="s">
        <v>241</v>
      </c>
      <c r="DD1" s="100" t="s">
        <v>242</v>
      </c>
      <c r="DE1" s="101" t="s">
        <v>243</v>
      </c>
      <c r="DF1" s="93" t="s">
        <v>37</v>
      </c>
      <c r="DG1" s="94" t="s">
        <v>234</v>
      </c>
      <c r="DH1" s="94" t="s">
        <v>235</v>
      </c>
      <c r="DI1" s="95" t="s">
        <v>236</v>
      </c>
      <c r="DJ1" s="96" t="s">
        <v>248</v>
      </c>
      <c r="DK1" s="97" t="s">
        <v>244</v>
      </c>
      <c r="DL1" s="93" t="s">
        <v>37</v>
      </c>
      <c r="DM1" s="94" t="s">
        <v>164</v>
      </c>
      <c r="DN1" s="94" t="s">
        <v>165</v>
      </c>
      <c r="DO1" s="95" t="s">
        <v>166</v>
      </c>
      <c r="DP1" s="100" t="s">
        <v>245</v>
      </c>
      <c r="DQ1" s="101" t="s">
        <v>246</v>
      </c>
      <c r="DR1" s="93" t="s">
        <v>37</v>
      </c>
      <c r="DS1" s="94" t="s">
        <v>256</v>
      </c>
      <c r="DT1" s="94" t="s">
        <v>257</v>
      </c>
      <c r="DU1" s="94" t="s">
        <v>258</v>
      </c>
      <c r="DV1" s="96" t="s">
        <v>259</v>
      </c>
      <c r="DW1" s="97" t="s">
        <v>260</v>
      </c>
      <c r="DX1" s="93" t="s">
        <v>37</v>
      </c>
      <c r="DY1" s="94" t="s">
        <v>261</v>
      </c>
      <c r="DZ1" s="94" t="s">
        <v>262</v>
      </c>
      <c r="EA1" s="94" t="s">
        <v>263</v>
      </c>
      <c r="EB1" s="96" t="s">
        <v>264</v>
      </c>
      <c r="EC1" s="97" t="s">
        <v>265</v>
      </c>
      <c r="ED1" s="93" t="s">
        <v>37</v>
      </c>
      <c r="EE1" s="94" t="s">
        <v>266</v>
      </c>
      <c r="EF1" s="94" t="s">
        <v>267</v>
      </c>
      <c r="EG1" s="95" t="s">
        <v>268</v>
      </c>
      <c r="EH1" s="96" t="s">
        <v>269</v>
      </c>
      <c r="EI1" s="97" t="s">
        <v>270</v>
      </c>
      <c r="EJ1" s="114" t="s">
        <v>37</v>
      </c>
      <c r="EK1" s="115" t="s">
        <v>252</v>
      </c>
      <c r="EL1" s="115" t="s">
        <v>253</v>
      </c>
      <c r="EM1" s="116" t="s">
        <v>254</v>
      </c>
      <c r="EN1" s="113" t="s">
        <v>0</v>
      </c>
      <c r="EO1" s="117" t="s">
        <v>255</v>
      </c>
      <c r="EP1" s="119" t="s">
        <v>1</v>
      </c>
      <c r="EQ1" s="120" t="s">
        <v>2</v>
      </c>
      <c r="ER1" s="121" t="s">
        <v>3</v>
      </c>
      <c r="ES1" s="111" t="s">
        <v>37</v>
      </c>
      <c r="ET1" s="112" t="s">
        <v>4</v>
      </c>
      <c r="EU1" s="112" t="s">
        <v>5</v>
      </c>
      <c r="EV1" s="112" t="s">
        <v>6</v>
      </c>
      <c r="EW1" s="113" t="s">
        <v>7</v>
      </c>
      <c r="EX1" s="117" t="s">
        <v>8</v>
      </c>
      <c r="EY1" s="114" t="s">
        <v>37</v>
      </c>
      <c r="EZ1" s="115" t="s">
        <v>9</v>
      </c>
      <c r="FA1" s="115" t="s">
        <v>10</v>
      </c>
      <c r="FB1" s="112" t="s">
        <v>11</v>
      </c>
      <c r="FC1" s="113" t="s">
        <v>12</v>
      </c>
      <c r="FD1" s="117" t="s">
        <v>13</v>
      </c>
      <c r="FE1" s="114" t="s">
        <v>37</v>
      </c>
      <c r="FF1" s="115" t="s">
        <v>14</v>
      </c>
      <c r="FG1" s="115" t="s">
        <v>15</v>
      </c>
      <c r="FH1" s="116" t="s">
        <v>16</v>
      </c>
      <c r="FI1" s="123" t="s">
        <v>17</v>
      </c>
      <c r="FJ1" s="118" t="s">
        <v>18</v>
      </c>
      <c r="FK1" s="114" t="s">
        <v>37</v>
      </c>
      <c r="FL1" s="115" t="s">
        <v>19</v>
      </c>
      <c r="FM1" s="115" t="s">
        <v>20</v>
      </c>
      <c r="FN1" s="115" t="s">
        <v>21</v>
      </c>
      <c r="FO1" s="113" t="s">
        <v>22</v>
      </c>
      <c r="FP1" s="122" t="s">
        <v>23</v>
      </c>
      <c r="FQ1" s="114" t="s">
        <v>37</v>
      </c>
      <c r="FR1" s="115" t="s">
        <v>24</v>
      </c>
      <c r="FS1" s="115" t="s">
        <v>25</v>
      </c>
      <c r="FT1" s="116" t="s">
        <v>26</v>
      </c>
      <c r="FU1" s="113" t="s">
        <v>27</v>
      </c>
      <c r="FV1" s="118" t="s">
        <v>28</v>
      </c>
      <c r="FW1" s="114" t="s">
        <v>37</v>
      </c>
      <c r="FX1" s="115" t="s">
        <v>271</v>
      </c>
      <c r="FY1" s="115" t="s">
        <v>272</v>
      </c>
      <c r="FZ1" s="112" t="s">
        <v>273</v>
      </c>
      <c r="GA1" s="126" t="s">
        <v>274</v>
      </c>
      <c r="GB1" s="117" t="s">
        <v>275</v>
      </c>
      <c r="GC1" s="114" t="s">
        <v>37</v>
      </c>
      <c r="GD1" s="115" t="s">
        <v>276</v>
      </c>
      <c r="GE1" s="115" t="s">
        <v>277</v>
      </c>
      <c r="GF1" s="112" t="s">
        <v>278</v>
      </c>
      <c r="GG1" s="126" t="s">
        <v>279</v>
      </c>
      <c r="GH1" s="117" t="s">
        <v>280</v>
      </c>
      <c r="GI1" s="114" t="s">
        <v>37</v>
      </c>
      <c r="GJ1" s="115" t="s">
        <v>281</v>
      </c>
      <c r="GK1" s="115" t="s">
        <v>282</v>
      </c>
      <c r="GL1" s="112" t="s">
        <v>283</v>
      </c>
      <c r="GM1" s="126" t="s">
        <v>284</v>
      </c>
      <c r="GN1" s="117" t="s">
        <v>285</v>
      </c>
      <c r="GO1" s="114" t="s">
        <v>37</v>
      </c>
      <c r="GP1" s="115" t="s">
        <v>286</v>
      </c>
      <c r="GQ1" s="115" t="s">
        <v>287</v>
      </c>
      <c r="GR1" s="112" t="s">
        <v>288</v>
      </c>
      <c r="GS1" s="126" t="s">
        <v>289</v>
      </c>
      <c r="GT1" s="117" t="s">
        <v>290</v>
      </c>
    </row>
    <row r="2" spans="1:202" ht="18">
      <c r="A2" s="16">
        <v>1</v>
      </c>
      <c r="B2" s="12">
        <v>1107040101</v>
      </c>
      <c r="C2" s="12" t="s">
        <v>186</v>
      </c>
      <c r="D2" s="58" t="s">
        <v>187</v>
      </c>
      <c r="E2" s="13" t="s">
        <v>82</v>
      </c>
      <c r="F2" s="44"/>
      <c r="G2" s="66" t="s">
        <v>82</v>
      </c>
      <c r="H2" s="76" t="s">
        <v>146</v>
      </c>
      <c r="I2" s="77" t="s">
        <v>111</v>
      </c>
      <c r="J2" s="80" t="s">
        <v>81</v>
      </c>
      <c r="K2" s="80">
        <v>7</v>
      </c>
      <c r="L2" s="15">
        <v>26</v>
      </c>
      <c r="M2" s="17">
        <v>6</v>
      </c>
      <c r="N2" s="17"/>
      <c r="O2" s="17">
        <f>ROUND((L2*0.1+M2*0.7),0)</f>
        <v>7</v>
      </c>
      <c r="P2" s="18">
        <f>ROUND(MAX((L2*0.1+M2*0.7),(L2*0.1+N2*0.7)),0)</f>
        <v>7</v>
      </c>
      <c r="Q2" s="19">
        <v>2</v>
      </c>
      <c r="R2" s="20">
        <v>26</v>
      </c>
      <c r="S2" s="21">
        <v>8</v>
      </c>
      <c r="T2" s="21"/>
      <c r="U2" s="17">
        <f>ROUND((R2*0.1+S2*0.7),0)</f>
        <v>8</v>
      </c>
      <c r="V2" s="18">
        <f>ROUND(MAX((R2*0.1+S2*0.7),(R2*0.1+T2*0.7)),0)</f>
        <v>8</v>
      </c>
      <c r="W2" s="19">
        <v>4</v>
      </c>
      <c r="X2" s="15">
        <v>28</v>
      </c>
      <c r="Y2" s="17">
        <v>3</v>
      </c>
      <c r="Z2" s="17"/>
      <c r="AA2" s="17">
        <f>ROUND((X2*0.1+Y2*0.6),0)</f>
        <v>5</v>
      </c>
      <c r="AB2" s="28">
        <f aca="true" t="shared" si="0" ref="AB2:AB20">ROUND(MAX((X2*0.1+Y2*0.6),(X2*0.1+Z2*0.6)),0)</f>
        <v>5</v>
      </c>
      <c r="AC2" s="19">
        <v>4</v>
      </c>
      <c r="AD2" s="20">
        <v>32</v>
      </c>
      <c r="AE2" s="21">
        <v>5</v>
      </c>
      <c r="AF2" s="21"/>
      <c r="AG2" s="21">
        <f>ROUND((AD2*0.1+AE2*0.5),0)</f>
        <v>6</v>
      </c>
      <c r="AH2" s="18">
        <f>ROUND(MAX((AD2*0.1+AE2*0.5),(AD2*0.1+AF2*0.5)),0)</f>
        <v>6</v>
      </c>
      <c r="AI2" s="22">
        <v>5</v>
      </c>
      <c r="AJ2" s="15">
        <v>15</v>
      </c>
      <c r="AK2" s="17">
        <v>8</v>
      </c>
      <c r="AL2" s="17"/>
      <c r="AM2" s="17">
        <f>ROUND((AJ2*0.15+AK2*0.7),0)</f>
        <v>8</v>
      </c>
      <c r="AN2" s="18">
        <f>ROUND(MAX((AJ2*0.15+AK2*0.7),(AJ2*0.15+AL2*0.7)),0)</f>
        <v>8</v>
      </c>
      <c r="AO2" s="19">
        <v>2</v>
      </c>
      <c r="AP2" s="23">
        <f>(AO2*AM2+AI2*AG2+AC2*AA2+W2*U2+Q2*O2)/AQ2</f>
        <v>6.588235294117647</v>
      </c>
      <c r="AQ2" s="24">
        <f>AO2+AI2+AC2+W2+Q2</f>
        <v>17</v>
      </c>
      <c r="AR2" s="25">
        <f>(AO2*AN2+AI2*AH2+AC2*AB2+W2*V2+Q2*P2)/AQ2</f>
        <v>6.588235294117647</v>
      </c>
      <c r="AS2" s="20">
        <v>24</v>
      </c>
      <c r="AT2" s="21">
        <v>4</v>
      </c>
      <c r="AU2" s="21"/>
      <c r="AV2" s="17">
        <f>ROUND((AS2*0.1+AT2*0.7),0)</f>
        <v>5</v>
      </c>
      <c r="AW2" s="18">
        <f>ROUND(MAX((AS2*0.1+AT2*0.7),(AS2*0.1+AU2*0.7)),0)</f>
        <v>5</v>
      </c>
      <c r="AX2" s="19">
        <v>3</v>
      </c>
      <c r="AY2" s="20">
        <v>21</v>
      </c>
      <c r="AZ2" s="26">
        <v>5</v>
      </c>
      <c r="BA2" s="21"/>
      <c r="BB2" s="17">
        <f>ROUND((AY2*0.1+AZ2*0.7),0)</f>
        <v>6</v>
      </c>
      <c r="BC2" s="18">
        <f>ROUND(MAX((AY2*0.1+AZ2*0.7),(AY2*0.1+BA2*0.7)),0)</f>
        <v>6</v>
      </c>
      <c r="BD2" s="19">
        <v>3</v>
      </c>
      <c r="BE2" s="20">
        <v>26</v>
      </c>
      <c r="BF2" s="21">
        <v>7</v>
      </c>
      <c r="BG2" s="21"/>
      <c r="BH2" s="16">
        <f>ROUND((BE2*0.1+BF2*0.7),0)</f>
        <v>8</v>
      </c>
      <c r="BI2" s="18">
        <f>ROUND(MAX((BE2*0.1+BF2*0.7),(BE2*0.1+BG2*0.7)),0)</f>
        <v>8</v>
      </c>
      <c r="BJ2" s="19">
        <v>4</v>
      </c>
      <c r="BK2" s="20">
        <v>22</v>
      </c>
      <c r="BL2" s="21">
        <v>4</v>
      </c>
      <c r="BM2" s="21"/>
      <c r="BN2" s="17">
        <f>ROUND((BK2*0.1+BL2*0.7),0)</f>
        <v>5</v>
      </c>
      <c r="BO2" s="18">
        <f>ROUND(MAX((BK2*0.1+BL2*0.7),(BK2*0.1+BM2*0.7)),0)</f>
        <v>5</v>
      </c>
      <c r="BP2" s="19">
        <v>3</v>
      </c>
      <c r="BQ2" s="20">
        <v>16</v>
      </c>
      <c r="BR2" s="71">
        <v>5</v>
      </c>
      <c r="BS2" s="21"/>
      <c r="BT2" s="17">
        <f>ROUND((BQ2*0.15+BR2*0.7),0)</f>
        <v>6</v>
      </c>
      <c r="BU2" s="18">
        <f>ROUND(MAX((BQ2*0.15+BR2*0.7),(BQ2*0.15+BS2*0.7)),0)</f>
        <v>6</v>
      </c>
      <c r="BV2" s="19">
        <v>2</v>
      </c>
      <c r="BW2" s="16">
        <v>24</v>
      </c>
      <c r="BX2" s="16">
        <v>6</v>
      </c>
      <c r="BY2" s="27"/>
      <c r="BZ2" s="17">
        <f>ROUND((BW2*0.1+BX2*0.7),0)</f>
        <v>7</v>
      </c>
      <c r="CA2" s="28">
        <f>ROUND(MAX((BW2*0.1+BX2*0.7),(BW2*0.1+BY2*0.7)),0)</f>
        <v>7</v>
      </c>
      <c r="CB2" s="19">
        <v>3</v>
      </c>
      <c r="CC2" s="38">
        <v>17</v>
      </c>
      <c r="CD2" s="30">
        <v>3</v>
      </c>
      <c r="CE2" s="21">
        <v>6</v>
      </c>
      <c r="CF2" s="17">
        <f>ROUND((CC2*0.1+CD2*0.7),0)</f>
        <v>4</v>
      </c>
      <c r="CG2" s="28">
        <f>ROUND(MAX((CC2*0.1+CD2*0.7),(CC2*0.1+CE2*0.7)),0)</f>
        <v>6</v>
      </c>
      <c r="CH2" s="19">
        <v>3</v>
      </c>
      <c r="CI2" s="34">
        <f>(AV2*AX2+BB2*BD2+BH2*BJ2+BN2*BP2+BT2*BV2+BZ2*CB2+CF2*CH2)/CJ2</f>
        <v>5.9523809523809526</v>
      </c>
      <c r="CJ2" s="35">
        <f>AX2+BD2+BJ2+BP2+BV2+CB2+CH2</f>
        <v>21</v>
      </c>
      <c r="CK2" s="36">
        <f>(AW2*AX2+BC2*BD2+BI2*BJ2+BO2*BP2+BU2*BV2+CA2*CB2+CG2*CH2)/CJ2</f>
        <v>6.238095238095238</v>
      </c>
      <c r="CL2" s="35">
        <f>AQ2+CJ2</f>
        <v>38</v>
      </c>
      <c r="CM2" s="37">
        <f>(AR2*AQ2+CK2*CJ2)/CL2</f>
        <v>6.394736842105263</v>
      </c>
      <c r="CN2" s="89">
        <v>26</v>
      </c>
      <c r="CO2" s="30">
        <v>7</v>
      </c>
      <c r="CP2" s="90"/>
      <c r="CQ2" s="90">
        <f>ROUND((CN2*0.1+CO2*0.7),0)</f>
        <v>8</v>
      </c>
      <c r="CR2" s="104">
        <f>ROUND(MAX((CN2*0.1+CO2*0.7),(CN2*0.1+CP2*0.7)),0)</f>
        <v>8</v>
      </c>
      <c r="CS2" s="92">
        <v>3</v>
      </c>
      <c r="CT2" s="89">
        <v>22</v>
      </c>
      <c r="CU2" s="110">
        <v>4</v>
      </c>
      <c r="CV2" s="110">
        <v>5</v>
      </c>
      <c r="CW2" s="90">
        <f>ROUND((CT2*0.1+CU2*0.7),0)</f>
        <v>5</v>
      </c>
      <c r="CX2" s="104">
        <f>ROUND(MAX((CT2*0.1+CU2*0.7),(CT2*0.1+CV2*0.7)),0)</f>
        <v>6</v>
      </c>
      <c r="CY2" s="92">
        <v>3</v>
      </c>
      <c r="CZ2" s="89">
        <v>20</v>
      </c>
      <c r="DA2" s="29">
        <v>5</v>
      </c>
      <c r="DB2" s="90"/>
      <c r="DC2" s="90">
        <f>ROUND((CZ2*0.1+DA2*0.7),0)</f>
        <v>6</v>
      </c>
      <c r="DD2" s="104">
        <f>ROUND(MAX((CZ2*0.1+DA2*0.7),(CZ2*0.1+DB2*0.7)),0)</f>
        <v>6</v>
      </c>
      <c r="DE2" s="92">
        <v>3</v>
      </c>
      <c r="DF2" s="89">
        <v>22</v>
      </c>
      <c r="DG2" s="105">
        <v>6</v>
      </c>
      <c r="DH2" s="90"/>
      <c r="DI2" s="90">
        <f>ROUND((DF2*0.1+DG2*0.7),0)</f>
        <v>6</v>
      </c>
      <c r="DJ2" s="91">
        <f>ROUND(MAX((DF2*0.1+DG2*0.7),(DF2*0.1+DH2*0.7)),0)</f>
        <v>6</v>
      </c>
      <c r="DK2" s="92">
        <v>3</v>
      </c>
      <c r="DL2" s="89">
        <v>23</v>
      </c>
      <c r="DM2" s="90">
        <v>8</v>
      </c>
      <c r="DN2" s="102"/>
      <c r="DO2" s="90">
        <f>ROUND((DL2*0.1+DM2*0.7),0)</f>
        <v>8</v>
      </c>
      <c r="DP2" s="91">
        <f>ROUND(MAX((DL2*0.1+DM2*0.7),(DL2*0.1+DN2*0.7)),0)</f>
        <v>8</v>
      </c>
      <c r="DQ2" s="92">
        <v>3</v>
      </c>
      <c r="DR2" s="89">
        <v>23</v>
      </c>
      <c r="DS2" s="29">
        <v>4</v>
      </c>
      <c r="DT2" s="90"/>
      <c r="DU2" s="90">
        <f>ROUND((DR2*0.1+DS2*0.7),0)</f>
        <v>5</v>
      </c>
      <c r="DV2" s="104">
        <f>ROUND(MAX((DR2*0.1+DS2*0.7),(DR2*0.1+DT2*0.7)),0)</f>
        <v>5</v>
      </c>
      <c r="DW2" s="92">
        <v>3</v>
      </c>
      <c r="DX2" s="89">
        <v>23</v>
      </c>
      <c r="DY2" s="29">
        <v>7</v>
      </c>
      <c r="DZ2" s="90"/>
      <c r="EA2" s="90">
        <f>ROUND((DX2*0.1+DY2*0.7),0)</f>
        <v>7</v>
      </c>
      <c r="EB2" s="104">
        <f>ROUND(MAX((DX2*0.1+DY2*0.7),(DX2*0.1+DZ2*0.7)),0)</f>
        <v>7</v>
      </c>
      <c r="EC2" s="92">
        <v>4</v>
      </c>
      <c r="ED2" s="89">
        <v>22</v>
      </c>
      <c r="EE2" s="29">
        <v>7</v>
      </c>
      <c r="EF2" s="90"/>
      <c r="EG2" s="90">
        <f>ROUND((ED2*0.1+EE2*0.7),0)</f>
        <v>7</v>
      </c>
      <c r="EH2" s="104">
        <f>ROUND(MAX((ED2*0.1+EE2*0.7),(ED2*0.1+EF2*0.7)),0)</f>
        <v>7</v>
      </c>
      <c r="EI2" s="109">
        <v>4</v>
      </c>
      <c r="EJ2" s="89">
        <v>26</v>
      </c>
      <c r="EK2" s="103">
        <v>7</v>
      </c>
      <c r="EL2" s="90"/>
      <c r="EM2" s="90">
        <f>ROUND((EJ2*0.1+EK2*0.6),0)</f>
        <v>7</v>
      </c>
      <c r="EN2" s="104">
        <f>ROUND(MAX((EJ2*0.1+EK2*0.6),(EJ2*0.1+EL2*0.6)),0)</f>
        <v>7</v>
      </c>
      <c r="EO2" s="109">
        <v>4</v>
      </c>
      <c r="EP2" s="23">
        <f>(CQ2*CS2+CW2*CY2+DC2*DE2+DI2*DK2+DO2*DQ2+DU2*DW2+EA2*EC2+EG2*EI2+EM2*EO2)/EQ2</f>
        <v>6.6</v>
      </c>
      <c r="EQ2" s="41">
        <f>CS2+CY2+DE2+DK2+DQ2+DW2+EC2+EI2+EO2</f>
        <v>30</v>
      </c>
      <c r="ER2" s="42">
        <f>(CR2*CS2+CX2*CY2+DD2*DE2+DJ2*DK2+DP2*DQ2+DV2*DW2+EB2*EC2+EH2*EI2+EN2*EO2)/EQ2</f>
        <v>6.7</v>
      </c>
      <c r="ES2" s="99">
        <v>29</v>
      </c>
      <c r="ET2" s="125">
        <v>9</v>
      </c>
      <c r="EU2" s="108"/>
      <c r="EV2" s="108">
        <f>ROUND((ES2*0.1+ET2*0.6),0)</f>
        <v>8</v>
      </c>
      <c r="EW2" s="104">
        <f>ROUND(MAX((ES2*0.1+ET2*0.6),(ES2*0.1+EU2*0.6)),0)</f>
        <v>8</v>
      </c>
      <c r="EX2" s="109">
        <v>3</v>
      </c>
      <c r="EY2" s="89">
        <v>22</v>
      </c>
      <c r="EZ2" s="125">
        <v>7</v>
      </c>
      <c r="FA2" s="90"/>
      <c r="FB2" s="108">
        <f>ROUND((EY2*0.1+EZ2*0.7),0)</f>
        <v>7</v>
      </c>
      <c r="FC2" s="104">
        <f>ROUND(MAX((EY2*0.1+EZ2*0.7),(EY2*0.1+FA2*0.7)),0)</f>
        <v>7</v>
      </c>
      <c r="FD2" s="109">
        <v>3</v>
      </c>
      <c r="FE2" s="89">
        <v>22</v>
      </c>
      <c r="FF2" s="30">
        <v>8</v>
      </c>
      <c r="FG2" s="90"/>
      <c r="FH2" s="90">
        <f>ROUND((FE2*0.1+FF2*0.7),0)</f>
        <v>8</v>
      </c>
      <c r="FI2" s="104">
        <f>ROUND(MAX((FE2*0.1+FF2*0.7),(FE2*0.1+FG2*0.7)),0)</f>
        <v>8</v>
      </c>
      <c r="FJ2" s="92">
        <v>3</v>
      </c>
      <c r="FK2" s="89">
        <v>32</v>
      </c>
      <c r="FL2" s="90">
        <v>4</v>
      </c>
      <c r="FM2" s="90"/>
      <c r="FN2" s="90">
        <f>ROUND((FK2*0.1+FL2*0.5),0)</f>
        <v>5</v>
      </c>
      <c r="FO2" s="104">
        <f>ROUND(MAX((FK2*0.1+FL2*0.5),(FK2*0.1+FM2*0.5)),0)</f>
        <v>5</v>
      </c>
      <c r="FP2" s="92">
        <v>3</v>
      </c>
      <c r="FQ2" s="89">
        <v>24</v>
      </c>
      <c r="FR2" s="29">
        <v>6</v>
      </c>
      <c r="FS2" s="90"/>
      <c r="FT2" s="90">
        <f>ROUND((FQ2*0.1+FR2*0.7),0)</f>
        <v>7</v>
      </c>
      <c r="FU2" s="104">
        <f>ROUND(MAX((FQ2*0.1+FR2*0.7),(FQ2*0.1+FS2*0.7)),0)</f>
        <v>7</v>
      </c>
      <c r="FV2" s="92">
        <v>3</v>
      </c>
      <c r="FW2" s="127">
        <v>34</v>
      </c>
      <c r="FX2" s="128">
        <v>6</v>
      </c>
      <c r="FY2" s="127"/>
      <c r="FZ2" s="108">
        <f>ROUND((FW2*0.1+FX2*0.6),0)</f>
        <v>7</v>
      </c>
      <c r="GA2" s="91">
        <f>ROUND(MAX((FW2*0.1+FX2*0.6),(FW2*0.1+FY2*0.6)),0)</f>
        <v>7</v>
      </c>
      <c r="GB2" s="92">
        <v>3</v>
      </c>
      <c r="GC2" s="127">
        <v>25</v>
      </c>
      <c r="GD2" s="129">
        <v>5</v>
      </c>
      <c r="GE2" s="127"/>
      <c r="GF2" s="108">
        <f>ROUND((GC2*0.1+GD2*0.7),0)</f>
        <v>6</v>
      </c>
      <c r="GG2" s="91">
        <f>ROUND(MAX((GC2*0.1+GD2*0.7),(GC2*0.1+GE2*0.7)),0)</f>
        <v>6</v>
      </c>
      <c r="GH2" s="92">
        <v>3</v>
      </c>
      <c r="GI2" s="127">
        <v>25</v>
      </c>
      <c r="GJ2" s="129">
        <v>5</v>
      </c>
      <c r="GK2" s="127"/>
      <c r="GL2" s="108">
        <f>ROUND((GI2*0.1+GJ2*0.7),0)</f>
        <v>6</v>
      </c>
      <c r="GM2" s="91">
        <f>ROUND(MAX((GI2*0.1+GJ2*0.7),(GI2*0.1+GK2*0.7)),0)</f>
        <v>6</v>
      </c>
      <c r="GN2" s="92">
        <v>3</v>
      </c>
      <c r="GO2" s="127">
        <v>23</v>
      </c>
      <c r="GP2" s="129">
        <v>5</v>
      </c>
      <c r="GQ2" s="127"/>
      <c r="GR2" s="108">
        <f>ROUND((GO2*0.1+GP2*0.7),0)</f>
        <v>6</v>
      </c>
      <c r="GS2" s="91">
        <f>ROUND(MAX((GO2*0.1+GP2*0.7),(GO2*0.1+GQ2*0.7)),0)</f>
        <v>6</v>
      </c>
      <c r="GT2" s="92">
        <v>3</v>
      </c>
    </row>
    <row r="3" spans="1:202" ht="18">
      <c r="A3" s="16">
        <v>2</v>
      </c>
      <c r="B3" s="12">
        <v>1107040102</v>
      </c>
      <c r="C3" s="12" t="s">
        <v>186</v>
      </c>
      <c r="D3" s="58" t="s">
        <v>188</v>
      </c>
      <c r="E3" s="13" t="s">
        <v>149</v>
      </c>
      <c r="F3" s="44"/>
      <c r="G3" s="66" t="s">
        <v>149</v>
      </c>
      <c r="H3" s="14" t="s">
        <v>136</v>
      </c>
      <c r="I3" s="78" t="s">
        <v>135</v>
      </c>
      <c r="J3" s="67" t="s">
        <v>81</v>
      </c>
      <c r="K3" s="67">
        <v>8</v>
      </c>
      <c r="L3" s="38">
        <v>24</v>
      </c>
      <c r="M3" s="16">
        <v>7</v>
      </c>
      <c r="N3" s="16"/>
      <c r="O3" s="16">
        <f>ROUND((L3*0.1+M3*0.7),0)</f>
        <v>7</v>
      </c>
      <c r="P3" s="28">
        <f>ROUND(MAX((L3*0.1+M3*0.7),(L3*0.1+N3*0.7)),0)</f>
        <v>7</v>
      </c>
      <c r="Q3" s="33">
        <v>2</v>
      </c>
      <c r="R3" s="32">
        <v>29</v>
      </c>
      <c r="S3" s="12">
        <v>8</v>
      </c>
      <c r="T3" s="12"/>
      <c r="U3" s="16">
        <f>ROUND((R3*0.1+S3*0.7),0)</f>
        <v>9</v>
      </c>
      <c r="V3" s="28">
        <f aca="true" t="shared" si="1" ref="V3:V20">ROUND(MAX((R3*0.1+S3*0.7),(R3*0.1+T3*0.7)),0)</f>
        <v>9</v>
      </c>
      <c r="W3" s="33">
        <v>4</v>
      </c>
      <c r="X3" s="38">
        <v>31</v>
      </c>
      <c r="Y3" s="16">
        <v>7</v>
      </c>
      <c r="Z3" s="16"/>
      <c r="AA3" s="16">
        <f>ROUND((X3*0.1+Y3*0.6),0)</f>
        <v>7</v>
      </c>
      <c r="AB3" s="28">
        <f t="shared" si="0"/>
        <v>7</v>
      </c>
      <c r="AC3" s="33">
        <v>4</v>
      </c>
      <c r="AD3" s="32">
        <v>36</v>
      </c>
      <c r="AE3" s="12">
        <v>7</v>
      </c>
      <c r="AF3" s="12"/>
      <c r="AG3" s="12">
        <f>ROUND((AD3*0.1+AE3*0.5),0)</f>
        <v>7</v>
      </c>
      <c r="AH3" s="28">
        <f>ROUND(MAX((AD3*0.1+AE3*0.5),(AD3*0.1+AF3*0.5)),0)</f>
        <v>7</v>
      </c>
      <c r="AI3" s="40">
        <v>5</v>
      </c>
      <c r="AJ3" s="38">
        <v>19</v>
      </c>
      <c r="AK3" s="16">
        <v>9</v>
      </c>
      <c r="AL3" s="16"/>
      <c r="AM3" s="16">
        <f>ROUND((AJ3*0.15+AK3*0.7),0)</f>
        <v>9</v>
      </c>
      <c r="AN3" s="28">
        <f>ROUND(MAX((AJ3*0.15+AK3*0.7),(AJ3*0.15+AL3*0.7)),0)</f>
        <v>9</v>
      </c>
      <c r="AO3" s="33">
        <v>2</v>
      </c>
      <c r="AP3" s="23">
        <f aca="true" t="shared" si="2" ref="AP3:AP20">(AO3*AM3+AI3*AG3+AC3*AA3+W3*U3+Q3*O3)/AQ3</f>
        <v>7.705882352941177</v>
      </c>
      <c r="AQ3" s="24">
        <f aca="true" t="shared" si="3" ref="AQ3:AQ20">AO3+AI3+AC3+W3+Q3</f>
        <v>17</v>
      </c>
      <c r="AR3" s="25">
        <f aca="true" t="shared" si="4" ref="AR3:AR20">(AO3*AN3+AI3*AH3+AC3*AB3+W3*V3+Q3*P3)/AQ3</f>
        <v>7.705882352941177</v>
      </c>
      <c r="AS3" s="32">
        <v>23</v>
      </c>
      <c r="AT3" s="12">
        <v>5</v>
      </c>
      <c r="AU3" s="12"/>
      <c r="AV3" s="16">
        <f>ROUND((AS3*0.1+AT3*0.7),0)</f>
        <v>6</v>
      </c>
      <c r="AW3" s="28">
        <f>ROUND(MAX((AS3*0.1+AT3*0.7),(AS3*0.1+AU3*0.7)),0)</f>
        <v>6</v>
      </c>
      <c r="AX3" s="33">
        <v>3</v>
      </c>
      <c r="AY3" s="32">
        <v>21</v>
      </c>
      <c r="AZ3" s="26">
        <v>7</v>
      </c>
      <c r="BA3" s="12"/>
      <c r="BB3" s="16">
        <f>ROUND((AY3*0.1+AZ3*0.7),0)</f>
        <v>7</v>
      </c>
      <c r="BC3" s="28">
        <f>ROUND(MAX((AY3*0.1+AZ3*0.7),(AY3*0.1+BA3*0.7)),0)</f>
        <v>7</v>
      </c>
      <c r="BD3" s="33">
        <v>3</v>
      </c>
      <c r="BE3" s="32">
        <v>26</v>
      </c>
      <c r="BF3" s="12">
        <v>6</v>
      </c>
      <c r="BG3" s="12"/>
      <c r="BH3" s="16">
        <f aca="true" t="shared" si="5" ref="BH3:BH20">ROUND((BE3*0.1+BF3*0.7),0)</f>
        <v>7</v>
      </c>
      <c r="BI3" s="28">
        <f aca="true" t="shared" si="6" ref="BI3:BI20">ROUND(MAX((BE3*0.1+BF3*0.7),(BE3*0.1+BG3*0.7)),0)</f>
        <v>7</v>
      </c>
      <c r="BJ3" s="33">
        <v>4</v>
      </c>
      <c r="BK3" s="32">
        <v>22</v>
      </c>
      <c r="BL3" s="12">
        <v>4</v>
      </c>
      <c r="BM3" s="12"/>
      <c r="BN3" s="16">
        <f>ROUND((BK3*0.1+BL3*0.7),0)</f>
        <v>5</v>
      </c>
      <c r="BO3" s="28">
        <f>ROUND(MAX((BK3*0.1+BL3*0.7),(BK3*0.1+BM3*0.7)),0)</f>
        <v>5</v>
      </c>
      <c r="BP3" s="33">
        <v>3</v>
      </c>
      <c r="BQ3" s="32">
        <v>17</v>
      </c>
      <c r="BR3" s="53">
        <v>6</v>
      </c>
      <c r="BS3" s="12"/>
      <c r="BT3" s="16">
        <f>ROUND((BQ3*0.15+BR3*0.7),0)</f>
        <v>7</v>
      </c>
      <c r="BU3" s="28">
        <f>ROUND(MAX((BQ3*0.15+BR3*0.7),(BQ3*0.15+BS3*0.7)),0)</f>
        <v>7</v>
      </c>
      <c r="BV3" s="33">
        <v>2</v>
      </c>
      <c r="BW3" s="16">
        <v>20</v>
      </c>
      <c r="BX3" s="16">
        <v>4</v>
      </c>
      <c r="BY3" s="12"/>
      <c r="BZ3" s="16">
        <f>ROUND((BW3*0.1+BX3*0.7),0)</f>
        <v>5</v>
      </c>
      <c r="CA3" s="28">
        <f>ROUND(MAX((BW3*0.1+BX3*0.7),(BW3*0.1+BY3*0.7)),0)</f>
        <v>5</v>
      </c>
      <c r="CB3" s="33">
        <v>3</v>
      </c>
      <c r="CC3" s="38">
        <v>15</v>
      </c>
      <c r="CD3" s="29">
        <v>4</v>
      </c>
      <c r="CE3" s="12">
        <v>6</v>
      </c>
      <c r="CF3" s="16">
        <f>ROUND((CC3*0.1+CD3*0.7),0)</f>
        <v>4</v>
      </c>
      <c r="CG3" s="28">
        <f>ROUND(MAX((CC3*0.1+CD3*0.7),(CC3*0.1+CE3*0.7)),0)</f>
        <v>6</v>
      </c>
      <c r="CH3" s="33">
        <v>3</v>
      </c>
      <c r="CI3" s="23">
        <f aca="true" t="shared" si="7" ref="CI3:CI20">(AV3*AX3+BB3*BD3+BH3*BJ3+BN3*BP3+BT3*BV3+BZ3*CB3+CF3*CH3)/CJ3</f>
        <v>5.857142857142857</v>
      </c>
      <c r="CJ3" s="41">
        <f aca="true" t="shared" si="8" ref="CJ3:CJ20">AX3+BD3+BJ3+BP3+BV3+CB3+CH3</f>
        <v>21</v>
      </c>
      <c r="CK3" s="42">
        <f aca="true" t="shared" si="9" ref="CK3:CK20">(AW3*AX3+BC3*BD3+BI3*BJ3+BO3*BP3+BU3*BV3+CA3*CB3+CG3*CH3)/CJ3</f>
        <v>6.142857142857143</v>
      </c>
      <c r="CL3" s="41">
        <f aca="true" t="shared" si="10" ref="CL3:CL20">AQ3+CJ3</f>
        <v>38</v>
      </c>
      <c r="CM3" s="43">
        <f aca="true" t="shared" si="11" ref="CM3:CM20">(AR3*AQ3+CK3*CJ3)/CL3</f>
        <v>6.842105263157895</v>
      </c>
      <c r="CN3" s="89">
        <v>26</v>
      </c>
      <c r="CO3" s="29">
        <v>9</v>
      </c>
      <c r="CP3" s="90"/>
      <c r="CQ3" s="90">
        <f>ROUND((CN3*0.1+CO3*0.7),0)</f>
        <v>9</v>
      </c>
      <c r="CR3" s="104">
        <f>ROUND(MAX((CN3*0.1+CO3*0.7),(CN3*0.1+CP3*0.7)),0)</f>
        <v>9</v>
      </c>
      <c r="CS3" s="92">
        <v>3</v>
      </c>
      <c r="CT3" s="89">
        <v>26</v>
      </c>
      <c r="CU3" s="90">
        <v>8</v>
      </c>
      <c r="CV3" s="90"/>
      <c r="CW3" s="90">
        <f>ROUND((CT3*0.1+CU3*0.7),0)</f>
        <v>8</v>
      </c>
      <c r="CX3" s="104">
        <f>ROUND(MAX((CT3*0.1+CU3*0.7),(CT3*0.1+CV3*0.7)),0)</f>
        <v>8</v>
      </c>
      <c r="CY3" s="92">
        <v>3</v>
      </c>
      <c r="CZ3" s="89">
        <v>23</v>
      </c>
      <c r="DA3" s="29">
        <v>7</v>
      </c>
      <c r="DB3" s="90"/>
      <c r="DC3" s="90">
        <f>ROUND((CZ3*0.1+DA3*0.7),0)</f>
        <v>7</v>
      </c>
      <c r="DD3" s="104">
        <f>ROUND(MAX((CZ3*0.1+DA3*0.7),(CZ3*0.1+DB3*0.7)),0)</f>
        <v>7</v>
      </c>
      <c r="DE3" s="92">
        <v>3</v>
      </c>
      <c r="DF3" s="89">
        <v>28</v>
      </c>
      <c r="DG3" s="103">
        <v>7</v>
      </c>
      <c r="DH3" s="90"/>
      <c r="DI3" s="90">
        <f aca="true" t="shared" si="12" ref="DI3:DI20">ROUND((DF3*0.1+DG3*0.7),0)</f>
        <v>8</v>
      </c>
      <c r="DJ3" s="91">
        <f aca="true" t="shared" si="13" ref="DJ3:DJ20">ROUND(MAX((DF3*0.1+DG3*0.7),(DF3*0.1+DH3*0.7)),0)</f>
        <v>8</v>
      </c>
      <c r="DK3" s="92">
        <v>3</v>
      </c>
      <c r="DL3" s="89">
        <v>25</v>
      </c>
      <c r="DM3" s="90">
        <v>8</v>
      </c>
      <c r="DN3" s="90"/>
      <c r="DO3" s="90">
        <f>ROUND((DL3*0.1+DM3*0.7),0)</f>
        <v>8</v>
      </c>
      <c r="DP3" s="91">
        <f>ROUND(MAX((DL3*0.1+DM3*0.7),(DL3*0.1+DN3*0.7)),0)</f>
        <v>8</v>
      </c>
      <c r="DQ3" s="92">
        <v>3</v>
      </c>
      <c r="DR3" s="89">
        <v>25</v>
      </c>
      <c r="DS3" s="29">
        <v>6</v>
      </c>
      <c r="DT3" s="90"/>
      <c r="DU3" s="90">
        <f>ROUND((DR3*0.1+DS3*0.7),0)</f>
        <v>7</v>
      </c>
      <c r="DV3" s="104">
        <f>ROUND(MAX((DR3*0.1+DS3*0.7),(DR3*0.1+DT3*0.7)),0)</f>
        <v>7</v>
      </c>
      <c r="DW3" s="92">
        <v>3</v>
      </c>
      <c r="DX3" s="89">
        <v>24</v>
      </c>
      <c r="DY3" s="29">
        <v>7</v>
      </c>
      <c r="DZ3" s="90"/>
      <c r="EA3" s="90">
        <f>ROUND((DX3*0.1+DY3*0.7),0)</f>
        <v>7</v>
      </c>
      <c r="EB3" s="104">
        <f>ROUND(MAX((DX3*0.1+DY3*0.7),(DX3*0.1+DZ3*0.7)),0)</f>
        <v>7</v>
      </c>
      <c r="EC3" s="92">
        <v>4</v>
      </c>
      <c r="ED3" s="89">
        <v>24</v>
      </c>
      <c r="EE3" s="29">
        <v>7</v>
      </c>
      <c r="EF3" s="90"/>
      <c r="EG3" s="90">
        <f>ROUND((ED3*0.1+EE3*0.7),0)</f>
        <v>7</v>
      </c>
      <c r="EH3" s="104">
        <f>ROUND(MAX((ED3*0.1+EE3*0.7),(ED3*0.1+EF3*0.7)),0)</f>
        <v>7</v>
      </c>
      <c r="EI3" s="109">
        <v>4</v>
      </c>
      <c r="EJ3" s="89">
        <v>29</v>
      </c>
      <c r="EK3" s="103">
        <v>8</v>
      </c>
      <c r="EL3" s="90"/>
      <c r="EM3" s="90">
        <f>ROUND((EJ3*0.1+EK3*0.6),0)</f>
        <v>8</v>
      </c>
      <c r="EN3" s="104">
        <f>ROUND(MAX((EJ3*0.1+EK3*0.6),(EJ3*0.1+EL3*0.6)),0)</f>
        <v>8</v>
      </c>
      <c r="EO3" s="109">
        <v>4</v>
      </c>
      <c r="EP3" s="23">
        <f aca="true" t="shared" si="14" ref="EP3:EP20">(CQ3*CS3+CW3*CY3+DC3*DE3+DI3*DK3+DO3*DQ3+DU3*DW3+EA3*EC3+EG3*EI3+EM3*EO3)/EQ3</f>
        <v>7.633333333333334</v>
      </c>
      <c r="EQ3" s="41">
        <f aca="true" t="shared" si="15" ref="EQ3:EQ20">CS3+CY3+DE3+DK3+DQ3+DW3+EC3+EI3+EO3</f>
        <v>30</v>
      </c>
      <c r="ER3" s="42">
        <f aca="true" t="shared" si="16" ref="ER3:ER20">(CR3*CS3+CX3*CY3+DD3*DE3+DJ3*DK3+DP3*DQ3+DV3*DW3+EB3*EC3+EH3*EI3+EN3*EO3)/EQ3</f>
        <v>7.633333333333334</v>
      </c>
      <c r="ES3" s="99">
        <v>33</v>
      </c>
      <c r="ET3" s="125">
        <v>7</v>
      </c>
      <c r="EU3" s="108"/>
      <c r="EV3" s="108">
        <f>ROUND((ES3*0.1+ET3*0.6),0)</f>
        <v>8</v>
      </c>
      <c r="EW3" s="104">
        <f>ROUND(MAX((ES3*0.1+ET3*0.6),(ES3*0.1+EU3*0.6)),0)</f>
        <v>8</v>
      </c>
      <c r="EX3" s="109">
        <v>3</v>
      </c>
      <c r="EY3" s="89">
        <v>25</v>
      </c>
      <c r="EZ3" s="125">
        <v>9</v>
      </c>
      <c r="FA3" s="90"/>
      <c r="FB3" s="108">
        <f>ROUND((EY3*0.1+EZ3*0.7),0)</f>
        <v>9</v>
      </c>
      <c r="FC3" s="104">
        <f>ROUND(MAX((EY3*0.1+EZ3*0.7),(EY3*0.1+FA3*0.7)),0)</f>
        <v>9</v>
      </c>
      <c r="FD3" s="109">
        <v>3</v>
      </c>
      <c r="FE3" s="89">
        <v>22</v>
      </c>
      <c r="FF3" s="29">
        <v>8</v>
      </c>
      <c r="FG3" s="90"/>
      <c r="FH3" s="90">
        <f>ROUND((FE3*0.1+FF3*0.7),0)</f>
        <v>8</v>
      </c>
      <c r="FI3" s="104">
        <f>ROUND(MAX((FE3*0.1+FF3*0.7),(FE3*0.1+FG3*0.7)),0)</f>
        <v>8</v>
      </c>
      <c r="FJ3" s="92">
        <v>3</v>
      </c>
      <c r="FK3" s="89">
        <v>36</v>
      </c>
      <c r="FL3" s="90">
        <v>5</v>
      </c>
      <c r="FM3" s="90"/>
      <c r="FN3" s="90">
        <f>ROUND((FK3*0.1+FL3*0.5),0)</f>
        <v>6</v>
      </c>
      <c r="FO3" s="104">
        <f>ROUND(MAX((FK3*0.1+FL3*0.5),(FK3*0.1+FM3*0.5)),0)</f>
        <v>6</v>
      </c>
      <c r="FP3" s="92">
        <v>3</v>
      </c>
      <c r="FQ3" s="89">
        <v>25</v>
      </c>
      <c r="FR3" s="29">
        <v>8</v>
      </c>
      <c r="FS3" s="90"/>
      <c r="FT3" s="90">
        <f>ROUND((FQ3*0.1+FR3*0.7),0)</f>
        <v>8</v>
      </c>
      <c r="FU3" s="104">
        <f>ROUND(MAX((FQ3*0.1+FR3*0.7),(FQ3*0.1+FS3*0.7)),0)</f>
        <v>8</v>
      </c>
      <c r="FV3" s="92">
        <v>3</v>
      </c>
      <c r="FW3" s="130">
        <v>34</v>
      </c>
      <c r="FX3" s="131">
        <v>9</v>
      </c>
      <c r="FZ3" s="108">
        <f aca="true" t="shared" si="17" ref="FZ3:FZ20">ROUND((FW3*0.1+FX3*0.6),0)</f>
        <v>9</v>
      </c>
      <c r="GA3" s="91">
        <f aca="true" t="shared" si="18" ref="GA3:GA20">ROUND(MAX((FW3*0.1+FX3*0.6),(FW3*0.1+FY3*0.6)),0)</f>
        <v>9</v>
      </c>
      <c r="GB3" s="92">
        <v>3</v>
      </c>
      <c r="GC3" s="130">
        <v>25</v>
      </c>
      <c r="GD3" s="132">
        <v>5</v>
      </c>
      <c r="GF3" s="108">
        <f aca="true" t="shared" si="19" ref="GF3:GF20">ROUND((GC3*0.1+GD3*0.7),0)</f>
        <v>6</v>
      </c>
      <c r="GG3" s="91">
        <f aca="true" t="shared" si="20" ref="GG3:GG20">ROUND(MAX((GC3*0.1+GD3*0.7),(GC3*0.1+GE3*0.7)),0)</f>
        <v>6</v>
      </c>
      <c r="GH3" s="92">
        <v>3</v>
      </c>
      <c r="GI3" s="133">
        <v>25</v>
      </c>
      <c r="GJ3" s="132">
        <v>9</v>
      </c>
      <c r="GL3" s="108">
        <f aca="true" t="shared" si="21" ref="GL3:GL20">ROUND((GI3*0.1+GJ3*0.7),0)</f>
        <v>9</v>
      </c>
      <c r="GM3" s="91">
        <f aca="true" t="shared" si="22" ref="GM3:GM20">ROUND(MAX((GI3*0.1+GJ3*0.7),(GI3*0.1+GK3*0.7)),0)</f>
        <v>9</v>
      </c>
      <c r="GN3" s="92">
        <v>3</v>
      </c>
      <c r="GO3" s="130">
        <v>22</v>
      </c>
      <c r="GP3" s="132">
        <v>6</v>
      </c>
      <c r="GR3" s="108">
        <f aca="true" t="shared" si="23" ref="GR3:GR20">ROUND((GO3*0.1+GP3*0.7),0)</f>
        <v>6</v>
      </c>
      <c r="GS3" s="91">
        <f aca="true" t="shared" si="24" ref="GS3:GS20">ROUND(MAX((GO3*0.1+GP3*0.7),(GO3*0.1+GQ3*0.7)),0)</f>
        <v>6</v>
      </c>
      <c r="GT3" s="92">
        <v>3</v>
      </c>
    </row>
    <row r="4" spans="1:202" ht="18">
      <c r="A4" s="16">
        <v>3</v>
      </c>
      <c r="B4" s="12">
        <v>1107040104</v>
      </c>
      <c r="C4" s="12" t="s">
        <v>186</v>
      </c>
      <c r="D4" s="58" t="s">
        <v>189</v>
      </c>
      <c r="E4" s="13" t="s">
        <v>132</v>
      </c>
      <c r="F4" s="44"/>
      <c r="G4" s="66" t="s">
        <v>132</v>
      </c>
      <c r="H4" s="14" t="s">
        <v>190</v>
      </c>
      <c r="I4" s="81" t="s">
        <v>191</v>
      </c>
      <c r="J4" s="67" t="s">
        <v>81</v>
      </c>
      <c r="K4" s="67">
        <v>8</v>
      </c>
      <c r="L4" s="38">
        <v>18</v>
      </c>
      <c r="M4" s="16">
        <v>5</v>
      </c>
      <c r="N4" s="16"/>
      <c r="O4" s="16">
        <f>ROUND((L4*0.1+M4*0.7),0)</f>
        <v>5</v>
      </c>
      <c r="P4" s="28">
        <f>ROUND(MAX((L4*0.1+M4*0.7),(L4*0.1+N4*0.7)),0)</f>
        <v>5</v>
      </c>
      <c r="Q4" s="33">
        <v>2</v>
      </c>
      <c r="R4" s="32">
        <v>24</v>
      </c>
      <c r="S4" s="12">
        <v>7</v>
      </c>
      <c r="T4" s="12"/>
      <c r="U4" s="16">
        <f>ROUND((R4*0.1+S4*0.7),0)</f>
        <v>7</v>
      </c>
      <c r="V4" s="28">
        <f t="shared" si="1"/>
        <v>7</v>
      </c>
      <c r="W4" s="33">
        <v>4</v>
      </c>
      <c r="X4" s="38">
        <v>23</v>
      </c>
      <c r="Y4" s="16">
        <v>6</v>
      </c>
      <c r="Z4" s="16"/>
      <c r="AA4" s="16">
        <f>ROUND((X4*0.1+Y4*0.6),0)</f>
        <v>6</v>
      </c>
      <c r="AB4" s="28">
        <f t="shared" si="0"/>
        <v>6</v>
      </c>
      <c r="AC4" s="33">
        <v>4</v>
      </c>
      <c r="AD4" s="32">
        <v>21</v>
      </c>
      <c r="AE4" s="12">
        <v>4</v>
      </c>
      <c r="AF4" s="12">
        <v>5</v>
      </c>
      <c r="AG4" s="12">
        <f aca="true" t="shared" si="25" ref="AG4:AG20">ROUND((AD4*0.1+AE4*0.5),0)</f>
        <v>4</v>
      </c>
      <c r="AH4" s="28">
        <f aca="true" t="shared" si="26" ref="AH4:AH20">ROUND(MAX((AD4*0.1+AE4*0.5),(AD4*0.1+AF4*0.5)),0)</f>
        <v>5</v>
      </c>
      <c r="AI4" s="40">
        <v>5</v>
      </c>
      <c r="AJ4" s="38">
        <v>15</v>
      </c>
      <c r="AK4" s="50"/>
      <c r="AL4" s="16">
        <v>6</v>
      </c>
      <c r="AM4" s="16">
        <f>ROUND((AJ4*0.15+AK4*0.7),0)</f>
        <v>2</v>
      </c>
      <c r="AN4" s="28">
        <f>ROUND(MAX((AJ4*0.15+AK4*0.7),(AJ4*0.15+AL4*0.7)),0)</f>
        <v>6</v>
      </c>
      <c r="AO4" s="33">
        <v>2</v>
      </c>
      <c r="AP4" s="23">
        <f t="shared" si="2"/>
        <v>5.0588235294117645</v>
      </c>
      <c r="AQ4" s="24">
        <f t="shared" si="3"/>
        <v>17</v>
      </c>
      <c r="AR4" s="25">
        <f t="shared" si="4"/>
        <v>5.823529411764706</v>
      </c>
      <c r="AS4" s="32">
        <v>13</v>
      </c>
      <c r="AT4" s="26">
        <v>5</v>
      </c>
      <c r="AU4" s="12"/>
      <c r="AV4" s="16">
        <f aca="true" t="shared" si="27" ref="AV4:AV20">ROUND((AS4*0.1+AT4*0.7),0)</f>
        <v>5</v>
      </c>
      <c r="AW4" s="28">
        <f aca="true" t="shared" si="28" ref="AW4:AW20">ROUND(MAX((AS4*0.1+AT4*0.7),(AS4*0.1+AU4*0.7)),0)</f>
        <v>5</v>
      </c>
      <c r="AX4" s="33">
        <v>3</v>
      </c>
      <c r="AY4" s="32">
        <v>20</v>
      </c>
      <c r="AZ4" s="26">
        <v>8</v>
      </c>
      <c r="BA4" s="12"/>
      <c r="BB4" s="16">
        <f aca="true" t="shared" si="29" ref="BB4:BB20">ROUND((AY4*0.1+AZ4*0.7),0)</f>
        <v>8</v>
      </c>
      <c r="BC4" s="28">
        <f aca="true" t="shared" si="30" ref="BC4:BC20">ROUND(MAX((AY4*0.1+AZ4*0.7),(AY4*0.1+BA4*0.7)),0)</f>
        <v>8</v>
      </c>
      <c r="BD4" s="33">
        <v>3</v>
      </c>
      <c r="BE4" s="32">
        <v>17</v>
      </c>
      <c r="BF4" s="12">
        <v>2</v>
      </c>
      <c r="BG4" s="12">
        <v>2</v>
      </c>
      <c r="BH4" s="16">
        <f t="shared" si="5"/>
        <v>3</v>
      </c>
      <c r="BI4" s="28">
        <f t="shared" si="6"/>
        <v>3</v>
      </c>
      <c r="BJ4" s="33">
        <v>4</v>
      </c>
      <c r="BK4" s="47">
        <v>24</v>
      </c>
      <c r="BL4" s="45">
        <v>5</v>
      </c>
      <c r="BM4" s="45"/>
      <c r="BN4" s="16">
        <f aca="true" t="shared" si="31" ref="BN4:BN20">ROUND((BK4*0.1+BL4*0.7),0)</f>
        <v>6</v>
      </c>
      <c r="BO4" s="28">
        <f aca="true" t="shared" si="32" ref="BO4:BO20">ROUND(MAX((BK4*0.1+BL4*0.7),(BK4*0.1+BM4*0.7)),0)</f>
        <v>6</v>
      </c>
      <c r="BP4" s="33">
        <v>3</v>
      </c>
      <c r="BQ4" s="32">
        <v>14</v>
      </c>
      <c r="BR4" s="53">
        <v>3</v>
      </c>
      <c r="BS4" s="12">
        <v>5</v>
      </c>
      <c r="BT4" s="16">
        <f aca="true" t="shared" si="33" ref="BT4:BT20">ROUND((BQ4*0.15+BR4*0.7),0)</f>
        <v>4</v>
      </c>
      <c r="BU4" s="28">
        <f aca="true" t="shared" si="34" ref="BU4:BU20">ROUND(MAX((BQ4*0.15+BR4*0.7),(BQ4*0.15+BS4*0.7)),0)</f>
        <v>6</v>
      </c>
      <c r="BV4" s="33">
        <v>2</v>
      </c>
      <c r="BW4" s="16">
        <v>22</v>
      </c>
      <c r="BX4" s="16">
        <v>7</v>
      </c>
      <c r="BY4" s="45"/>
      <c r="BZ4" s="16">
        <f aca="true" t="shared" si="35" ref="BZ4:BZ20">ROUND((BW4*0.1+BX4*0.7),0)</f>
        <v>7</v>
      </c>
      <c r="CA4" s="28">
        <f aca="true" t="shared" si="36" ref="CA4:CA20">ROUND(MAX((BW4*0.1+BX4*0.7),(BW4*0.1+BY4*0.7)),0)</f>
        <v>7</v>
      </c>
      <c r="CB4" s="33">
        <v>3</v>
      </c>
      <c r="CC4" s="49">
        <v>11</v>
      </c>
      <c r="CD4" s="16"/>
      <c r="CE4" s="12"/>
      <c r="CF4" s="16">
        <f aca="true" t="shared" si="37" ref="CF4:CF20">ROUND((CC4*0.1+CD4*0.7),0)</f>
        <v>1</v>
      </c>
      <c r="CG4" s="28">
        <f aca="true" t="shared" si="38" ref="CG4:CG20">ROUND(MAX((CC4*0.1+CD4*0.7),(CC4*0.1+CE4*0.7)),0)</f>
        <v>1</v>
      </c>
      <c r="CH4" s="33">
        <v>3</v>
      </c>
      <c r="CI4" s="23">
        <f t="shared" si="7"/>
        <v>4.809523809523809</v>
      </c>
      <c r="CJ4" s="41">
        <f t="shared" si="8"/>
        <v>21</v>
      </c>
      <c r="CK4" s="42">
        <f t="shared" si="9"/>
        <v>5</v>
      </c>
      <c r="CL4" s="41">
        <f t="shared" si="10"/>
        <v>38</v>
      </c>
      <c r="CM4" s="43">
        <f t="shared" si="11"/>
        <v>5.368421052631579</v>
      </c>
      <c r="CN4" s="89">
        <v>18</v>
      </c>
      <c r="CO4" s="29">
        <v>5</v>
      </c>
      <c r="CP4" s="90"/>
      <c r="CQ4" s="90">
        <f aca="true" t="shared" si="39" ref="CQ4:CQ20">ROUND((CN4*0.1+CO4*0.7),0)</f>
        <v>5</v>
      </c>
      <c r="CR4" s="104">
        <f aca="true" t="shared" si="40" ref="CR4:CR20">ROUND(MAX((CN4*0.1+CO4*0.7),(CN4*0.1+CP4*0.7)),0)</f>
        <v>5</v>
      </c>
      <c r="CS4" s="92">
        <v>3</v>
      </c>
      <c r="CT4" s="89">
        <v>18</v>
      </c>
      <c r="CU4" s="90">
        <v>4</v>
      </c>
      <c r="CV4" s="90"/>
      <c r="CW4" s="90">
        <f aca="true" t="shared" si="41" ref="CW4:CW20">ROUND((CT4*0.1+CU4*0.7),0)</f>
        <v>5</v>
      </c>
      <c r="CX4" s="104">
        <f aca="true" t="shared" si="42" ref="CX4:CX20">ROUND(MAX((CT4*0.1+CU4*0.7),(CT4*0.1+CV4*0.7)),0)</f>
        <v>5</v>
      </c>
      <c r="CY4" s="92">
        <v>3</v>
      </c>
      <c r="CZ4" s="89">
        <v>20</v>
      </c>
      <c r="DA4" s="29">
        <v>5</v>
      </c>
      <c r="DB4" s="90"/>
      <c r="DC4" s="90">
        <f>ROUND((CZ4*0.1+DA4*0.7),0)</f>
        <v>6</v>
      </c>
      <c r="DD4" s="104">
        <f>ROUND(MAX((CZ4*0.1+DA4*0.7),(CZ4*0.1+DB4*0.7)),0)</f>
        <v>6</v>
      </c>
      <c r="DE4" s="92">
        <v>3</v>
      </c>
      <c r="DF4" s="89">
        <v>23</v>
      </c>
      <c r="DG4" s="103">
        <v>6</v>
      </c>
      <c r="DH4" s="90"/>
      <c r="DI4" s="90">
        <f t="shared" si="12"/>
        <v>7</v>
      </c>
      <c r="DJ4" s="91">
        <f t="shared" si="13"/>
        <v>7</v>
      </c>
      <c r="DK4" s="92">
        <v>3</v>
      </c>
      <c r="DL4" s="89">
        <v>19</v>
      </c>
      <c r="DM4" s="90">
        <v>5</v>
      </c>
      <c r="DN4" s="102"/>
      <c r="DO4" s="90">
        <f aca="true" t="shared" si="43" ref="DO4:DO20">ROUND((DL4*0.1+DM4*0.7),0)</f>
        <v>5</v>
      </c>
      <c r="DP4" s="91">
        <f aca="true" t="shared" si="44" ref="DP4:DP20">ROUND(MAX((DL4*0.1+DM4*0.7),(DL4*0.1+DN4*0.7)),0)</f>
        <v>5</v>
      </c>
      <c r="DQ4" s="92">
        <v>3</v>
      </c>
      <c r="DR4" s="89">
        <v>20</v>
      </c>
      <c r="DS4" s="29">
        <v>3</v>
      </c>
      <c r="DT4" s="90">
        <v>8</v>
      </c>
      <c r="DU4" s="90">
        <f aca="true" t="shared" si="45" ref="DU4:DU20">ROUND((DR4*0.1+DS4*0.7),0)</f>
        <v>4</v>
      </c>
      <c r="DV4" s="104">
        <f aca="true" t="shared" si="46" ref="DV4:DV20">ROUND(MAX((DR4*0.1+DS4*0.7),(DR4*0.1+DT4*0.7)),0)</f>
        <v>8</v>
      </c>
      <c r="DW4" s="92">
        <v>3</v>
      </c>
      <c r="DX4" s="89">
        <v>16</v>
      </c>
      <c r="DY4" s="29">
        <v>6</v>
      </c>
      <c r="DZ4" s="90"/>
      <c r="EA4" s="90">
        <f aca="true" t="shared" si="47" ref="EA4:EA20">ROUND((DX4*0.1+DY4*0.7),0)</f>
        <v>6</v>
      </c>
      <c r="EB4" s="104">
        <f aca="true" t="shared" si="48" ref="EB4:EB20">ROUND(MAX((DX4*0.1+DY4*0.7),(DX4*0.1+DZ4*0.7)),0)</f>
        <v>6</v>
      </c>
      <c r="EC4" s="92">
        <v>4</v>
      </c>
      <c r="ED4" s="89">
        <v>23</v>
      </c>
      <c r="EE4" s="29">
        <v>6</v>
      </c>
      <c r="EF4" s="90"/>
      <c r="EG4" s="90">
        <f aca="true" t="shared" si="49" ref="EG4:EG20">ROUND((ED4*0.1+EE4*0.7),0)</f>
        <v>7</v>
      </c>
      <c r="EH4" s="104">
        <f aca="true" t="shared" si="50" ref="EH4:EH20">ROUND(MAX((ED4*0.1+EE4*0.7),(ED4*0.1+EF4*0.7)),0)</f>
        <v>7</v>
      </c>
      <c r="EI4" s="109">
        <v>4</v>
      </c>
      <c r="EJ4" s="89">
        <v>30</v>
      </c>
      <c r="EK4" s="103">
        <v>5</v>
      </c>
      <c r="EL4" s="90"/>
      <c r="EM4" s="90">
        <f aca="true" t="shared" si="51" ref="EM4:EM20">ROUND((EJ4*0.1+EK4*0.6),0)</f>
        <v>6</v>
      </c>
      <c r="EN4" s="104">
        <f aca="true" t="shared" si="52" ref="EN4:EN20">ROUND(MAX((EJ4*0.1+EK4*0.6),(EJ4*0.1+EL4*0.6)),0)</f>
        <v>6</v>
      </c>
      <c r="EO4" s="109">
        <v>4</v>
      </c>
      <c r="EP4" s="23">
        <f t="shared" si="14"/>
        <v>5.733333333333333</v>
      </c>
      <c r="EQ4" s="41">
        <f t="shared" si="15"/>
        <v>30</v>
      </c>
      <c r="ER4" s="42">
        <f t="shared" si="16"/>
        <v>6.133333333333334</v>
      </c>
      <c r="ES4" s="99">
        <v>31</v>
      </c>
      <c r="ET4" s="125">
        <v>6</v>
      </c>
      <c r="EU4" s="108"/>
      <c r="EV4" s="108">
        <f aca="true" t="shared" si="53" ref="EV4:EV20">ROUND((ES4*0.1+ET4*0.6),0)</f>
        <v>7</v>
      </c>
      <c r="EW4" s="104">
        <f aca="true" t="shared" si="54" ref="EW4:EW20">ROUND(MAX((ES4*0.1+ET4*0.6),(ES4*0.1+EU4*0.6)),0)</f>
        <v>7</v>
      </c>
      <c r="EX4" s="109">
        <v>3</v>
      </c>
      <c r="EY4" s="89">
        <v>23</v>
      </c>
      <c r="EZ4" s="125">
        <v>7</v>
      </c>
      <c r="FA4" s="90"/>
      <c r="FB4" s="108">
        <f aca="true" t="shared" si="55" ref="FB4:FB20">ROUND((EY4*0.1+EZ4*0.7),0)</f>
        <v>7</v>
      </c>
      <c r="FC4" s="104">
        <f aca="true" t="shared" si="56" ref="FC4:FC20">ROUND(MAX((EY4*0.1+EZ4*0.7),(EY4*0.1+FA4*0.7)),0)</f>
        <v>7</v>
      </c>
      <c r="FD4" s="109">
        <v>3</v>
      </c>
      <c r="FE4" s="89">
        <v>20</v>
      </c>
      <c r="FF4" s="29">
        <v>8</v>
      </c>
      <c r="FG4" s="90"/>
      <c r="FH4" s="90">
        <f aca="true" t="shared" si="57" ref="FH4:FH20">ROUND((FE4*0.1+FF4*0.7),0)</f>
        <v>8</v>
      </c>
      <c r="FI4" s="104">
        <f aca="true" t="shared" si="58" ref="FI4:FI20">ROUND(MAX((FE4*0.1+FF4*0.7),(FE4*0.1+FG4*0.7)),0)</f>
        <v>8</v>
      </c>
      <c r="FJ4" s="92">
        <v>3</v>
      </c>
      <c r="FK4" s="89">
        <v>29</v>
      </c>
      <c r="FL4" s="90">
        <v>4</v>
      </c>
      <c r="FM4" s="90"/>
      <c r="FN4" s="90">
        <f aca="true" t="shared" si="59" ref="FN4:FN20">ROUND((FK4*0.1+FL4*0.5),0)</f>
        <v>5</v>
      </c>
      <c r="FO4" s="104">
        <f aca="true" t="shared" si="60" ref="FO4:FO20">ROUND(MAX((FK4*0.1+FL4*0.5),(FK4*0.1+FM4*0.5)),0)</f>
        <v>5</v>
      </c>
      <c r="FP4" s="92">
        <v>3</v>
      </c>
      <c r="FQ4" s="89">
        <v>24</v>
      </c>
      <c r="FR4" s="29">
        <v>7</v>
      </c>
      <c r="FS4" s="90"/>
      <c r="FT4" s="90">
        <f>ROUND((FQ4*0.1+FR4*0.7),0)</f>
        <v>7</v>
      </c>
      <c r="FU4" s="104">
        <f>ROUND(MAX((FQ4*0.1+FR4*0.7),(FQ4*0.1+FS4*0.7)),0)</f>
        <v>7</v>
      </c>
      <c r="FV4" s="92">
        <v>3</v>
      </c>
      <c r="FW4" s="130">
        <v>34</v>
      </c>
      <c r="FX4" s="131">
        <v>8</v>
      </c>
      <c r="FZ4" s="108">
        <f t="shared" si="17"/>
        <v>8</v>
      </c>
      <c r="GA4" s="91">
        <f t="shared" si="18"/>
        <v>8</v>
      </c>
      <c r="GB4" s="92">
        <v>3</v>
      </c>
      <c r="GC4" s="130">
        <v>23</v>
      </c>
      <c r="GD4" s="132">
        <v>5</v>
      </c>
      <c r="GF4" s="108">
        <f t="shared" si="19"/>
        <v>6</v>
      </c>
      <c r="GG4" s="91">
        <f t="shared" si="20"/>
        <v>6</v>
      </c>
      <c r="GH4" s="92">
        <v>3</v>
      </c>
      <c r="GI4" s="133">
        <v>24</v>
      </c>
      <c r="GJ4" s="132">
        <v>5</v>
      </c>
      <c r="GL4" s="108">
        <f t="shared" si="21"/>
        <v>6</v>
      </c>
      <c r="GM4" s="91">
        <f t="shared" si="22"/>
        <v>6</v>
      </c>
      <c r="GN4" s="92">
        <v>3</v>
      </c>
      <c r="GO4" s="130">
        <v>24</v>
      </c>
      <c r="GP4" s="132">
        <v>8</v>
      </c>
      <c r="GR4" s="108">
        <f t="shared" si="23"/>
        <v>8</v>
      </c>
      <c r="GS4" s="91">
        <f t="shared" si="24"/>
        <v>8</v>
      </c>
      <c r="GT4" s="92">
        <v>3</v>
      </c>
    </row>
    <row r="5" spans="1:202" ht="18">
      <c r="A5" s="16">
        <v>4</v>
      </c>
      <c r="B5" s="12">
        <v>1107040106</v>
      </c>
      <c r="C5" s="12" t="s">
        <v>186</v>
      </c>
      <c r="D5" s="58" t="s">
        <v>192</v>
      </c>
      <c r="E5" s="13" t="s">
        <v>102</v>
      </c>
      <c r="F5" s="44"/>
      <c r="G5" s="66" t="s">
        <v>102</v>
      </c>
      <c r="H5" s="14" t="s">
        <v>193</v>
      </c>
      <c r="I5" s="78" t="s">
        <v>115</v>
      </c>
      <c r="J5" s="67" t="s">
        <v>81</v>
      </c>
      <c r="K5" s="67">
        <v>7</v>
      </c>
      <c r="L5" s="38">
        <v>28</v>
      </c>
      <c r="M5" s="16">
        <v>8</v>
      </c>
      <c r="N5" s="16"/>
      <c r="O5" s="16">
        <f aca="true" t="shared" si="61" ref="O5:O20">ROUND((L5*0.1+M5*0.7),0)</f>
        <v>8</v>
      </c>
      <c r="P5" s="28">
        <f aca="true" t="shared" si="62" ref="P5:P20">ROUND(MAX((L5*0.1+M5*0.7),(L5*0.1+N5*0.7)),0)</f>
        <v>8</v>
      </c>
      <c r="Q5" s="33">
        <v>2</v>
      </c>
      <c r="R5" s="32">
        <v>30</v>
      </c>
      <c r="S5" s="12">
        <v>8</v>
      </c>
      <c r="T5" s="12"/>
      <c r="U5" s="16">
        <f aca="true" t="shared" si="63" ref="U5:U20">ROUND((R5*0.1+S5*0.7),0)</f>
        <v>9</v>
      </c>
      <c r="V5" s="28">
        <f t="shared" si="1"/>
        <v>9</v>
      </c>
      <c r="W5" s="33">
        <v>4</v>
      </c>
      <c r="X5" s="38">
        <v>27</v>
      </c>
      <c r="Y5" s="16">
        <v>5</v>
      </c>
      <c r="Z5" s="16"/>
      <c r="AA5" s="16">
        <f aca="true" t="shared" si="64" ref="AA5:AA20">ROUND((X5*0.1+Y5*0.6),0)</f>
        <v>6</v>
      </c>
      <c r="AB5" s="28">
        <f t="shared" si="0"/>
        <v>6</v>
      </c>
      <c r="AC5" s="33">
        <v>4</v>
      </c>
      <c r="AD5" s="32">
        <v>40</v>
      </c>
      <c r="AE5" s="12">
        <v>8</v>
      </c>
      <c r="AF5" s="12"/>
      <c r="AG5" s="12">
        <f t="shared" si="25"/>
        <v>8</v>
      </c>
      <c r="AH5" s="28">
        <f t="shared" si="26"/>
        <v>8</v>
      </c>
      <c r="AI5" s="40">
        <v>5</v>
      </c>
      <c r="AJ5" s="38">
        <v>18</v>
      </c>
      <c r="AK5" s="16">
        <v>9</v>
      </c>
      <c r="AL5" s="16"/>
      <c r="AM5" s="16">
        <f>ROUND((AJ5*0.15+AK5*0.7),0)</f>
        <v>9</v>
      </c>
      <c r="AN5" s="28">
        <f>ROUND(MAX((AJ5*0.15+AK5*0.7),(AJ5*0.15+AL5*0.7)),0)</f>
        <v>9</v>
      </c>
      <c r="AO5" s="33">
        <v>2</v>
      </c>
      <c r="AP5" s="23">
        <f t="shared" si="2"/>
        <v>7.882352941176471</v>
      </c>
      <c r="AQ5" s="24">
        <f t="shared" si="3"/>
        <v>17</v>
      </c>
      <c r="AR5" s="25">
        <f t="shared" si="4"/>
        <v>7.882352941176471</v>
      </c>
      <c r="AS5" s="32">
        <v>19</v>
      </c>
      <c r="AT5" s="26">
        <v>6</v>
      </c>
      <c r="AU5" s="12"/>
      <c r="AV5" s="16">
        <f t="shared" si="27"/>
        <v>6</v>
      </c>
      <c r="AW5" s="28">
        <f t="shared" si="28"/>
        <v>6</v>
      </c>
      <c r="AX5" s="33">
        <v>3</v>
      </c>
      <c r="AY5" s="32">
        <v>22</v>
      </c>
      <c r="AZ5" s="26">
        <v>8</v>
      </c>
      <c r="BA5" s="12"/>
      <c r="BB5" s="16">
        <f t="shared" si="29"/>
        <v>8</v>
      </c>
      <c r="BC5" s="28">
        <f t="shared" si="30"/>
        <v>8</v>
      </c>
      <c r="BD5" s="33">
        <v>3</v>
      </c>
      <c r="BE5" s="32">
        <v>25</v>
      </c>
      <c r="BF5" s="12">
        <v>8</v>
      </c>
      <c r="BG5" s="12"/>
      <c r="BH5" s="16">
        <f t="shared" si="5"/>
        <v>8</v>
      </c>
      <c r="BI5" s="28">
        <f t="shared" si="6"/>
        <v>8</v>
      </c>
      <c r="BJ5" s="33">
        <v>4</v>
      </c>
      <c r="BK5" s="32">
        <v>22</v>
      </c>
      <c r="BL5" s="31">
        <v>7</v>
      </c>
      <c r="BM5" s="12"/>
      <c r="BN5" s="16">
        <f t="shared" si="31"/>
        <v>7</v>
      </c>
      <c r="BO5" s="28">
        <f t="shared" si="32"/>
        <v>7</v>
      </c>
      <c r="BP5" s="33">
        <v>3</v>
      </c>
      <c r="BQ5" s="32">
        <v>19</v>
      </c>
      <c r="BR5" s="53">
        <v>8</v>
      </c>
      <c r="BS5" s="12"/>
      <c r="BT5" s="16">
        <f t="shared" si="33"/>
        <v>8</v>
      </c>
      <c r="BU5" s="28">
        <f t="shared" si="34"/>
        <v>8</v>
      </c>
      <c r="BV5" s="33">
        <v>2</v>
      </c>
      <c r="BW5" s="16">
        <v>23</v>
      </c>
      <c r="BX5" s="16">
        <v>8</v>
      </c>
      <c r="BY5" s="12"/>
      <c r="BZ5" s="16">
        <f t="shared" si="35"/>
        <v>8</v>
      </c>
      <c r="CA5" s="28">
        <f t="shared" si="36"/>
        <v>8</v>
      </c>
      <c r="CB5" s="33">
        <v>3</v>
      </c>
      <c r="CC5" s="38">
        <v>25</v>
      </c>
      <c r="CD5" s="29">
        <v>7</v>
      </c>
      <c r="CE5" s="12"/>
      <c r="CF5" s="16">
        <f t="shared" si="37"/>
        <v>7</v>
      </c>
      <c r="CG5" s="28">
        <f t="shared" si="38"/>
        <v>7</v>
      </c>
      <c r="CH5" s="33">
        <v>3</v>
      </c>
      <c r="CI5" s="23">
        <f t="shared" si="7"/>
        <v>7.428571428571429</v>
      </c>
      <c r="CJ5" s="41">
        <f t="shared" si="8"/>
        <v>21</v>
      </c>
      <c r="CK5" s="42">
        <f t="shared" si="9"/>
        <v>7.428571428571429</v>
      </c>
      <c r="CL5" s="41">
        <f t="shared" si="10"/>
        <v>38</v>
      </c>
      <c r="CM5" s="43">
        <f t="shared" si="11"/>
        <v>7.631578947368421</v>
      </c>
      <c r="CN5" s="89">
        <v>23</v>
      </c>
      <c r="CO5" s="29">
        <v>8</v>
      </c>
      <c r="CP5" s="90"/>
      <c r="CQ5" s="90">
        <f t="shared" si="39"/>
        <v>8</v>
      </c>
      <c r="CR5" s="104">
        <f t="shared" si="40"/>
        <v>8</v>
      </c>
      <c r="CS5" s="92">
        <v>3</v>
      </c>
      <c r="CT5" s="89">
        <v>20</v>
      </c>
      <c r="CU5" s="90">
        <v>8</v>
      </c>
      <c r="CV5" s="90"/>
      <c r="CW5" s="90">
        <f t="shared" si="41"/>
        <v>8</v>
      </c>
      <c r="CX5" s="104">
        <f t="shared" si="42"/>
        <v>8</v>
      </c>
      <c r="CY5" s="92">
        <v>3</v>
      </c>
      <c r="CZ5" s="89">
        <v>24</v>
      </c>
      <c r="DA5" s="29">
        <v>9</v>
      </c>
      <c r="DB5" s="90"/>
      <c r="DC5" s="90">
        <f aca="true" t="shared" si="65" ref="DC5:DC20">ROUND((CZ5*0.1+DA5*0.7),0)</f>
        <v>9</v>
      </c>
      <c r="DD5" s="104">
        <f aca="true" t="shared" si="66" ref="DD5:DD20">ROUND(MAX((CZ5*0.1+DA5*0.7),(CZ5*0.1+DB5*0.7)),0)</f>
        <v>9</v>
      </c>
      <c r="DE5" s="92">
        <v>3</v>
      </c>
      <c r="DF5" s="89">
        <v>26</v>
      </c>
      <c r="DG5" s="103">
        <v>9</v>
      </c>
      <c r="DH5" s="90"/>
      <c r="DI5" s="90">
        <f t="shared" si="12"/>
        <v>9</v>
      </c>
      <c r="DJ5" s="91">
        <f t="shared" si="13"/>
        <v>9</v>
      </c>
      <c r="DK5" s="92">
        <v>3</v>
      </c>
      <c r="DL5" s="89">
        <v>26</v>
      </c>
      <c r="DM5" s="90">
        <v>8</v>
      </c>
      <c r="DN5" s="90"/>
      <c r="DO5" s="90">
        <f t="shared" si="43"/>
        <v>8</v>
      </c>
      <c r="DP5" s="91">
        <f t="shared" si="44"/>
        <v>8</v>
      </c>
      <c r="DQ5" s="92">
        <v>3</v>
      </c>
      <c r="DR5" s="89">
        <v>26</v>
      </c>
      <c r="DS5" s="29">
        <v>9</v>
      </c>
      <c r="DT5" s="90"/>
      <c r="DU5" s="90">
        <f t="shared" si="45"/>
        <v>9</v>
      </c>
      <c r="DV5" s="104">
        <f t="shared" si="46"/>
        <v>9</v>
      </c>
      <c r="DW5" s="92">
        <v>3</v>
      </c>
      <c r="DX5" s="89">
        <v>25</v>
      </c>
      <c r="DY5" s="29">
        <v>7</v>
      </c>
      <c r="DZ5" s="90"/>
      <c r="EA5" s="90">
        <f t="shared" si="47"/>
        <v>7</v>
      </c>
      <c r="EB5" s="104">
        <f t="shared" si="48"/>
        <v>7</v>
      </c>
      <c r="EC5" s="92">
        <v>4</v>
      </c>
      <c r="ED5" s="89">
        <v>25</v>
      </c>
      <c r="EE5" s="29">
        <v>7</v>
      </c>
      <c r="EF5" s="90"/>
      <c r="EG5" s="90">
        <f t="shared" si="49"/>
        <v>7</v>
      </c>
      <c r="EH5" s="104">
        <f t="shared" si="50"/>
        <v>7</v>
      </c>
      <c r="EI5" s="109">
        <v>4</v>
      </c>
      <c r="EJ5" s="89">
        <v>31</v>
      </c>
      <c r="EK5" s="103">
        <v>7</v>
      </c>
      <c r="EL5" s="90"/>
      <c r="EM5" s="90">
        <f t="shared" si="51"/>
        <v>7</v>
      </c>
      <c r="EN5" s="104">
        <f t="shared" si="52"/>
        <v>7</v>
      </c>
      <c r="EO5" s="109">
        <v>4</v>
      </c>
      <c r="EP5" s="23">
        <f t="shared" si="14"/>
        <v>7.9</v>
      </c>
      <c r="EQ5" s="41">
        <f t="shared" si="15"/>
        <v>30</v>
      </c>
      <c r="ER5" s="42">
        <f t="shared" si="16"/>
        <v>7.9</v>
      </c>
      <c r="ES5" s="99">
        <v>28</v>
      </c>
      <c r="ET5" s="125">
        <v>8</v>
      </c>
      <c r="EU5" s="108"/>
      <c r="EV5" s="108">
        <f t="shared" si="53"/>
        <v>8</v>
      </c>
      <c r="EW5" s="104">
        <f t="shared" si="54"/>
        <v>8</v>
      </c>
      <c r="EX5" s="109">
        <v>3</v>
      </c>
      <c r="EY5" s="89">
        <v>25</v>
      </c>
      <c r="EZ5" s="125">
        <v>8</v>
      </c>
      <c r="FA5" s="90"/>
      <c r="FB5" s="108">
        <f t="shared" si="55"/>
        <v>8</v>
      </c>
      <c r="FC5" s="104">
        <f t="shared" si="56"/>
        <v>8</v>
      </c>
      <c r="FD5" s="109">
        <v>3</v>
      </c>
      <c r="FE5" s="89">
        <v>23</v>
      </c>
      <c r="FF5" s="29">
        <v>8</v>
      </c>
      <c r="FG5" s="90"/>
      <c r="FH5" s="90">
        <f t="shared" si="57"/>
        <v>8</v>
      </c>
      <c r="FI5" s="104">
        <f t="shared" si="58"/>
        <v>8</v>
      </c>
      <c r="FJ5" s="92">
        <v>3</v>
      </c>
      <c r="FK5" s="89">
        <v>40</v>
      </c>
      <c r="FL5" s="90">
        <v>7</v>
      </c>
      <c r="FM5" s="90"/>
      <c r="FN5" s="90">
        <f t="shared" si="59"/>
        <v>8</v>
      </c>
      <c r="FO5" s="104">
        <f t="shared" si="60"/>
        <v>8</v>
      </c>
      <c r="FP5" s="92">
        <v>3</v>
      </c>
      <c r="FQ5" s="89">
        <v>21</v>
      </c>
      <c r="FR5" s="29">
        <v>9</v>
      </c>
      <c r="FS5" s="90"/>
      <c r="FT5" s="90">
        <f aca="true" t="shared" si="67" ref="FT5:FT20">ROUND((FQ5*0.1+FR5*0.7),0)</f>
        <v>8</v>
      </c>
      <c r="FU5" s="104">
        <f aca="true" t="shared" si="68" ref="FU5:FU20">ROUND(MAX((FQ5*0.1+FR5*0.7),(FQ5*0.1+FS5*0.7)),0)</f>
        <v>8</v>
      </c>
      <c r="FV5" s="92">
        <v>3</v>
      </c>
      <c r="FW5" s="130">
        <v>36</v>
      </c>
      <c r="FX5" s="131">
        <v>9</v>
      </c>
      <c r="FZ5" s="108">
        <f t="shared" si="17"/>
        <v>9</v>
      </c>
      <c r="GA5" s="91">
        <f t="shared" si="18"/>
        <v>9</v>
      </c>
      <c r="GB5" s="92">
        <v>3</v>
      </c>
      <c r="GC5" s="130">
        <v>25</v>
      </c>
      <c r="GD5" s="132">
        <v>5</v>
      </c>
      <c r="GF5" s="108">
        <f t="shared" si="19"/>
        <v>6</v>
      </c>
      <c r="GG5" s="91">
        <f t="shared" si="20"/>
        <v>6</v>
      </c>
      <c r="GH5" s="92">
        <v>3</v>
      </c>
      <c r="GI5" s="133">
        <v>26</v>
      </c>
      <c r="GJ5" s="132">
        <v>7</v>
      </c>
      <c r="GL5" s="108">
        <f t="shared" si="21"/>
        <v>8</v>
      </c>
      <c r="GM5" s="91">
        <f t="shared" si="22"/>
        <v>8</v>
      </c>
      <c r="GN5" s="92">
        <v>3</v>
      </c>
      <c r="GO5" s="130">
        <v>24</v>
      </c>
      <c r="GP5" s="132">
        <v>5</v>
      </c>
      <c r="GR5" s="108">
        <f t="shared" si="23"/>
        <v>6</v>
      </c>
      <c r="GS5" s="91">
        <f t="shared" si="24"/>
        <v>6</v>
      </c>
      <c r="GT5" s="92">
        <v>3</v>
      </c>
    </row>
    <row r="6" spans="1:202" ht="18">
      <c r="A6" s="16">
        <v>5</v>
      </c>
      <c r="B6" s="12">
        <v>1107040108</v>
      </c>
      <c r="C6" s="12" t="s">
        <v>186</v>
      </c>
      <c r="D6" s="58" t="s">
        <v>194</v>
      </c>
      <c r="E6" s="13" t="s">
        <v>134</v>
      </c>
      <c r="F6" s="44"/>
      <c r="G6" s="66" t="s">
        <v>134</v>
      </c>
      <c r="H6" s="14" t="s">
        <v>195</v>
      </c>
      <c r="I6" s="78" t="s">
        <v>92</v>
      </c>
      <c r="J6" s="67" t="s">
        <v>81</v>
      </c>
      <c r="K6" s="67">
        <v>8</v>
      </c>
      <c r="L6" s="38">
        <v>22</v>
      </c>
      <c r="M6" s="16">
        <v>5</v>
      </c>
      <c r="N6" s="16"/>
      <c r="O6" s="16">
        <f t="shared" si="61"/>
        <v>6</v>
      </c>
      <c r="P6" s="28">
        <f t="shared" si="62"/>
        <v>6</v>
      </c>
      <c r="Q6" s="33">
        <v>2</v>
      </c>
      <c r="R6" s="32">
        <v>26</v>
      </c>
      <c r="S6" s="12">
        <v>7</v>
      </c>
      <c r="T6" s="12"/>
      <c r="U6" s="16">
        <f t="shared" si="63"/>
        <v>8</v>
      </c>
      <c r="V6" s="28">
        <f t="shared" si="1"/>
        <v>8</v>
      </c>
      <c r="W6" s="33">
        <v>4</v>
      </c>
      <c r="X6" s="38">
        <v>25</v>
      </c>
      <c r="Y6" s="16">
        <v>5</v>
      </c>
      <c r="Z6" s="16"/>
      <c r="AA6" s="16">
        <f t="shared" si="64"/>
        <v>6</v>
      </c>
      <c r="AB6" s="28">
        <f t="shared" si="0"/>
        <v>6</v>
      </c>
      <c r="AC6" s="33">
        <v>4</v>
      </c>
      <c r="AD6" s="32">
        <v>28</v>
      </c>
      <c r="AE6" s="12">
        <v>4</v>
      </c>
      <c r="AF6" s="12"/>
      <c r="AG6" s="12">
        <f t="shared" si="25"/>
        <v>5</v>
      </c>
      <c r="AH6" s="28">
        <f t="shared" si="26"/>
        <v>5</v>
      </c>
      <c r="AI6" s="40">
        <v>5</v>
      </c>
      <c r="AJ6" s="38">
        <v>14</v>
      </c>
      <c r="AK6" s="16">
        <v>6</v>
      </c>
      <c r="AL6" s="16"/>
      <c r="AM6" s="16">
        <f aca="true" t="shared" si="69" ref="AM6:AM20">ROUND((AJ6*0.15+AK6*0.7),0)</f>
        <v>6</v>
      </c>
      <c r="AN6" s="28">
        <f aca="true" t="shared" si="70" ref="AN6:AN20">ROUND(MAX((AJ6*0.15+AK6*0.7),(AJ6*0.15+AL6*0.7)),0)</f>
        <v>6</v>
      </c>
      <c r="AO6" s="33">
        <v>2</v>
      </c>
      <c r="AP6" s="23">
        <f t="shared" si="2"/>
        <v>6.176470588235294</v>
      </c>
      <c r="AQ6" s="24">
        <f t="shared" si="3"/>
        <v>17</v>
      </c>
      <c r="AR6" s="25">
        <f t="shared" si="4"/>
        <v>6.176470588235294</v>
      </c>
      <c r="AS6" s="32">
        <v>18</v>
      </c>
      <c r="AT6" s="26">
        <v>5</v>
      </c>
      <c r="AU6" s="12"/>
      <c r="AV6" s="16">
        <f t="shared" si="27"/>
        <v>5</v>
      </c>
      <c r="AW6" s="28">
        <f t="shared" si="28"/>
        <v>5</v>
      </c>
      <c r="AX6" s="33">
        <v>3</v>
      </c>
      <c r="AY6" s="32">
        <v>19</v>
      </c>
      <c r="AZ6" s="26">
        <v>6</v>
      </c>
      <c r="BA6" s="12"/>
      <c r="BB6" s="16">
        <f t="shared" si="29"/>
        <v>6</v>
      </c>
      <c r="BC6" s="28">
        <f t="shared" si="30"/>
        <v>6</v>
      </c>
      <c r="BD6" s="33">
        <v>3</v>
      </c>
      <c r="BE6" s="32">
        <v>23</v>
      </c>
      <c r="BF6" s="12">
        <v>5</v>
      </c>
      <c r="BG6" s="12"/>
      <c r="BH6" s="16">
        <f t="shared" si="5"/>
        <v>6</v>
      </c>
      <c r="BI6" s="28">
        <f t="shared" si="6"/>
        <v>6</v>
      </c>
      <c r="BJ6" s="33">
        <v>4</v>
      </c>
      <c r="BK6" s="32">
        <v>19</v>
      </c>
      <c r="BL6" s="26">
        <v>6</v>
      </c>
      <c r="BM6" s="12"/>
      <c r="BN6" s="16">
        <f t="shared" si="31"/>
        <v>6</v>
      </c>
      <c r="BO6" s="28">
        <f t="shared" si="32"/>
        <v>6</v>
      </c>
      <c r="BP6" s="33">
        <v>3</v>
      </c>
      <c r="BQ6" s="32">
        <v>17</v>
      </c>
      <c r="BR6" s="53">
        <v>5</v>
      </c>
      <c r="BS6" s="12"/>
      <c r="BT6" s="16">
        <f t="shared" si="33"/>
        <v>6</v>
      </c>
      <c r="BU6" s="28">
        <f t="shared" si="34"/>
        <v>6</v>
      </c>
      <c r="BV6" s="33">
        <v>2</v>
      </c>
      <c r="BW6" s="16">
        <v>22</v>
      </c>
      <c r="BX6" s="16">
        <v>6</v>
      </c>
      <c r="BY6" s="45"/>
      <c r="BZ6" s="16">
        <f t="shared" si="35"/>
        <v>6</v>
      </c>
      <c r="CA6" s="28">
        <f t="shared" si="36"/>
        <v>6</v>
      </c>
      <c r="CB6" s="33">
        <v>3</v>
      </c>
      <c r="CC6" s="38">
        <v>20</v>
      </c>
      <c r="CD6" s="29">
        <v>4</v>
      </c>
      <c r="CE6" s="45"/>
      <c r="CF6" s="16">
        <f t="shared" si="37"/>
        <v>5</v>
      </c>
      <c r="CG6" s="28">
        <f t="shared" si="38"/>
        <v>5</v>
      </c>
      <c r="CH6" s="33">
        <v>3</v>
      </c>
      <c r="CI6" s="23">
        <f t="shared" si="7"/>
        <v>5.714285714285714</v>
      </c>
      <c r="CJ6" s="41">
        <f t="shared" si="8"/>
        <v>21</v>
      </c>
      <c r="CK6" s="42">
        <f t="shared" si="9"/>
        <v>5.714285714285714</v>
      </c>
      <c r="CL6" s="41">
        <f t="shared" si="10"/>
        <v>38</v>
      </c>
      <c r="CM6" s="43">
        <f t="shared" si="11"/>
        <v>5.921052631578948</v>
      </c>
      <c r="CN6" s="89">
        <v>23</v>
      </c>
      <c r="CO6" s="29">
        <v>5</v>
      </c>
      <c r="CP6" s="90"/>
      <c r="CQ6" s="90">
        <f t="shared" si="39"/>
        <v>6</v>
      </c>
      <c r="CR6" s="104">
        <f t="shared" si="40"/>
        <v>6</v>
      </c>
      <c r="CS6" s="92">
        <v>3</v>
      </c>
      <c r="CT6" s="89">
        <v>24</v>
      </c>
      <c r="CU6" s="90">
        <v>7</v>
      </c>
      <c r="CV6" s="90"/>
      <c r="CW6" s="90">
        <f t="shared" si="41"/>
        <v>7</v>
      </c>
      <c r="CX6" s="104">
        <f t="shared" si="42"/>
        <v>7</v>
      </c>
      <c r="CY6" s="92">
        <v>3</v>
      </c>
      <c r="CZ6" s="89">
        <v>20</v>
      </c>
      <c r="DA6" s="29">
        <v>3</v>
      </c>
      <c r="DB6" s="90">
        <v>4</v>
      </c>
      <c r="DC6" s="90">
        <f t="shared" si="65"/>
        <v>4</v>
      </c>
      <c r="DD6" s="104">
        <f t="shared" si="66"/>
        <v>5</v>
      </c>
      <c r="DE6" s="92">
        <v>3</v>
      </c>
      <c r="DF6" s="89">
        <v>25</v>
      </c>
      <c r="DG6" s="103">
        <v>6</v>
      </c>
      <c r="DH6" s="90"/>
      <c r="DI6" s="90">
        <f t="shared" si="12"/>
        <v>7</v>
      </c>
      <c r="DJ6" s="91">
        <f t="shared" si="13"/>
        <v>7</v>
      </c>
      <c r="DK6" s="92">
        <v>3</v>
      </c>
      <c r="DL6" s="89">
        <v>21</v>
      </c>
      <c r="DM6" s="90">
        <v>5</v>
      </c>
      <c r="DN6" s="102"/>
      <c r="DO6" s="90">
        <f t="shared" si="43"/>
        <v>6</v>
      </c>
      <c r="DP6" s="91">
        <f t="shared" si="44"/>
        <v>6</v>
      </c>
      <c r="DQ6" s="92">
        <v>3</v>
      </c>
      <c r="DR6" s="89">
        <v>21</v>
      </c>
      <c r="DS6" s="29">
        <v>5</v>
      </c>
      <c r="DT6" s="90"/>
      <c r="DU6" s="90">
        <f t="shared" si="45"/>
        <v>6</v>
      </c>
      <c r="DV6" s="104">
        <f t="shared" si="46"/>
        <v>6</v>
      </c>
      <c r="DW6" s="92">
        <v>3</v>
      </c>
      <c r="DX6" s="89">
        <v>23</v>
      </c>
      <c r="DY6" s="29">
        <v>6</v>
      </c>
      <c r="DZ6" s="90"/>
      <c r="EA6" s="90">
        <f t="shared" si="47"/>
        <v>7</v>
      </c>
      <c r="EB6" s="104">
        <f t="shared" si="48"/>
        <v>7</v>
      </c>
      <c r="EC6" s="92">
        <v>4</v>
      </c>
      <c r="ED6" s="89">
        <v>21</v>
      </c>
      <c r="EE6" s="29">
        <v>6</v>
      </c>
      <c r="EF6" s="90"/>
      <c r="EG6" s="90">
        <f t="shared" si="49"/>
        <v>6</v>
      </c>
      <c r="EH6" s="104">
        <f t="shared" si="50"/>
        <v>6</v>
      </c>
      <c r="EI6" s="109">
        <v>4</v>
      </c>
      <c r="EJ6" s="89">
        <v>20</v>
      </c>
      <c r="EK6" s="103">
        <v>7</v>
      </c>
      <c r="EL6" s="90"/>
      <c r="EM6" s="90">
        <f t="shared" si="51"/>
        <v>6</v>
      </c>
      <c r="EN6" s="104">
        <f t="shared" si="52"/>
        <v>6</v>
      </c>
      <c r="EO6" s="109">
        <v>4</v>
      </c>
      <c r="EP6" s="23">
        <f t="shared" si="14"/>
        <v>6.133333333333334</v>
      </c>
      <c r="EQ6" s="41">
        <f t="shared" si="15"/>
        <v>30</v>
      </c>
      <c r="ER6" s="42">
        <f t="shared" si="16"/>
        <v>6.233333333333333</v>
      </c>
      <c r="ES6" s="99">
        <v>32</v>
      </c>
      <c r="ET6" s="125">
        <v>5</v>
      </c>
      <c r="EU6" s="108"/>
      <c r="EV6" s="108">
        <f t="shared" si="53"/>
        <v>6</v>
      </c>
      <c r="EW6" s="104">
        <f t="shared" si="54"/>
        <v>6</v>
      </c>
      <c r="EX6" s="109">
        <v>3</v>
      </c>
      <c r="EY6" s="89">
        <v>26</v>
      </c>
      <c r="EZ6" s="125">
        <v>9</v>
      </c>
      <c r="FA6" s="90"/>
      <c r="FB6" s="108">
        <f t="shared" si="55"/>
        <v>9</v>
      </c>
      <c r="FC6" s="104">
        <f t="shared" si="56"/>
        <v>9</v>
      </c>
      <c r="FD6" s="109">
        <v>3</v>
      </c>
      <c r="FE6" s="89">
        <v>22</v>
      </c>
      <c r="FF6" s="29">
        <v>7</v>
      </c>
      <c r="FG6" s="90"/>
      <c r="FH6" s="90">
        <f t="shared" si="57"/>
        <v>7</v>
      </c>
      <c r="FI6" s="104">
        <f t="shared" si="58"/>
        <v>7</v>
      </c>
      <c r="FJ6" s="92">
        <v>3</v>
      </c>
      <c r="FK6" s="89">
        <v>25</v>
      </c>
      <c r="FL6" s="90">
        <v>3</v>
      </c>
      <c r="FM6" s="90">
        <v>6</v>
      </c>
      <c r="FN6" s="90">
        <f t="shared" si="59"/>
        <v>4</v>
      </c>
      <c r="FO6" s="104">
        <f t="shared" si="60"/>
        <v>6</v>
      </c>
      <c r="FP6" s="92">
        <v>3</v>
      </c>
      <c r="FQ6" s="89">
        <v>17</v>
      </c>
      <c r="FR6" s="29">
        <v>4</v>
      </c>
      <c r="FS6" s="90"/>
      <c r="FT6" s="90">
        <f t="shared" si="67"/>
        <v>5</v>
      </c>
      <c r="FU6" s="104">
        <f t="shared" si="68"/>
        <v>5</v>
      </c>
      <c r="FV6" s="92">
        <v>3</v>
      </c>
      <c r="FW6" s="130">
        <v>33</v>
      </c>
      <c r="FX6" s="131">
        <v>6</v>
      </c>
      <c r="FZ6" s="108">
        <f t="shared" si="17"/>
        <v>7</v>
      </c>
      <c r="GA6" s="91">
        <f t="shared" si="18"/>
        <v>7</v>
      </c>
      <c r="GB6" s="92">
        <v>3</v>
      </c>
      <c r="GC6" s="130">
        <v>19</v>
      </c>
      <c r="GD6" s="132">
        <v>6</v>
      </c>
      <c r="GF6" s="108">
        <f t="shared" si="19"/>
        <v>6</v>
      </c>
      <c r="GG6" s="91">
        <f t="shared" si="20"/>
        <v>6</v>
      </c>
      <c r="GH6" s="92">
        <v>3</v>
      </c>
      <c r="GI6" s="133">
        <v>13</v>
      </c>
      <c r="GJ6" s="134"/>
      <c r="GL6" s="108">
        <f t="shared" si="21"/>
        <v>1</v>
      </c>
      <c r="GM6" s="91">
        <f t="shared" si="22"/>
        <v>1</v>
      </c>
      <c r="GN6" s="92">
        <v>3</v>
      </c>
      <c r="GO6" s="130">
        <v>15</v>
      </c>
      <c r="GP6" s="132">
        <v>6</v>
      </c>
      <c r="GR6" s="108">
        <f t="shared" si="23"/>
        <v>6</v>
      </c>
      <c r="GS6" s="91">
        <f t="shared" si="24"/>
        <v>6</v>
      </c>
      <c r="GT6" s="92">
        <v>3</v>
      </c>
    </row>
    <row r="7" spans="1:202" ht="18">
      <c r="A7" s="16">
        <v>6</v>
      </c>
      <c r="B7" s="12">
        <v>1107040109</v>
      </c>
      <c r="C7" s="12" t="s">
        <v>186</v>
      </c>
      <c r="D7" s="58" t="s">
        <v>99</v>
      </c>
      <c r="E7" s="13" t="s">
        <v>134</v>
      </c>
      <c r="F7" s="44"/>
      <c r="G7" s="66" t="s">
        <v>134</v>
      </c>
      <c r="H7" s="14" t="s">
        <v>196</v>
      </c>
      <c r="I7" s="78" t="s">
        <v>168</v>
      </c>
      <c r="J7" s="67" t="s">
        <v>81</v>
      </c>
      <c r="K7" s="67">
        <v>7</v>
      </c>
      <c r="L7" s="38">
        <v>23</v>
      </c>
      <c r="M7" s="16">
        <v>5</v>
      </c>
      <c r="N7" s="16"/>
      <c r="O7" s="16">
        <f t="shared" si="61"/>
        <v>6</v>
      </c>
      <c r="P7" s="28">
        <f t="shared" si="62"/>
        <v>6</v>
      </c>
      <c r="Q7" s="33">
        <v>2</v>
      </c>
      <c r="R7" s="32">
        <v>22</v>
      </c>
      <c r="S7" s="12">
        <v>8</v>
      </c>
      <c r="T7" s="12"/>
      <c r="U7" s="16">
        <f t="shared" si="63"/>
        <v>8</v>
      </c>
      <c r="V7" s="28">
        <f t="shared" si="1"/>
        <v>8</v>
      </c>
      <c r="W7" s="33">
        <v>4</v>
      </c>
      <c r="X7" s="38">
        <v>29</v>
      </c>
      <c r="Y7" s="16">
        <v>5</v>
      </c>
      <c r="Z7" s="16"/>
      <c r="AA7" s="16">
        <f t="shared" si="64"/>
        <v>6</v>
      </c>
      <c r="AB7" s="28">
        <f t="shared" si="0"/>
        <v>6</v>
      </c>
      <c r="AC7" s="33">
        <v>4</v>
      </c>
      <c r="AD7" s="32">
        <v>29</v>
      </c>
      <c r="AE7" s="12">
        <v>4</v>
      </c>
      <c r="AF7" s="12"/>
      <c r="AG7" s="12">
        <f t="shared" si="25"/>
        <v>5</v>
      </c>
      <c r="AH7" s="28">
        <f t="shared" si="26"/>
        <v>5</v>
      </c>
      <c r="AI7" s="40">
        <v>5</v>
      </c>
      <c r="AJ7" s="38">
        <v>15</v>
      </c>
      <c r="AK7" s="16">
        <v>8</v>
      </c>
      <c r="AL7" s="16"/>
      <c r="AM7" s="16">
        <f t="shared" si="69"/>
        <v>8</v>
      </c>
      <c r="AN7" s="28">
        <f t="shared" si="70"/>
        <v>8</v>
      </c>
      <c r="AO7" s="33">
        <v>2</v>
      </c>
      <c r="AP7" s="23">
        <f t="shared" si="2"/>
        <v>6.411764705882353</v>
      </c>
      <c r="AQ7" s="24">
        <f t="shared" si="3"/>
        <v>17</v>
      </c>
      <c r="AR7" s="25">
        <f t="shared" si="4"/>
        <v>6.411764705882353</v>
      </c>
      <c r="AS7" s="32">
        <v>19</v>
      </c>
      <c r="AT7" s="26">
        <v>3</v>
      </c>
      <c r="AU7" s="12">
        <v>4</v>
      </c>
      <c r="AV7" s="16">
        <f t="shared" si="27"/>
        <v>4</v>
      </c>
      <c r="AW7" s="28">
        <f t="shared" si="28"/>
        <v>5</v>
      </c>
      <c r="AX7" s="33">
        <v>3</v>
      </c>
      <c r="AY7" s="32">
        <v>22</v>
      </c>
      <c r="AZ7" s="26">
        <v>6</v>
      </c>
      <c r="BA7" s="12"/>
      <c r="BB7" s="16">
        <f t="shared" si="29"/>
        <v>6</v>
      </c>
      <c r="BC7" s="28">
        <f t="shared" si="30"/>
        <v>6</v>
      </c>
      <c r="BD7" s="33">
        <v>3</v>
      </c>
      <c r="BE7" s="32">
        <v>22</v>
      </c>
      <c r="BF7" s="12">
        <v>5</v>
      </c>
      <c r="BG7" s="12"/>
      <c r="BH7" s="16">
        <f t="shared" si="5"/>
        <v>6</v>
      </c>
      <c r="BI7" s="28">
        <f t="shared" si="6"/>
        <v>6</v>
      </c>
      <c r="BJ7" s="33">
        <v>4</v>
      </c>
      <c r="BK7" s="32">
        <v>22</v>
      </c>
      <c r="BL7" s="26">
        <v>4</v>
      </c>
      <c r="BM7" s="12"/>
      <c r="BN7" s="16">
        <f t="shared" si="31"/>
        <v>5</v>
      </c>
      <c r="BO7" s="28">
        <f t="shared" si="32"/>
        <v>5</v>
      </c>
      <c r="BP7" s="33">
        <v>3</v>
      </c>
      <c r="BQ7" s="32">
        <v>15</v>
      </c>
      <c r="BR7" s="53">
        <v>4</v>
      </c>
      <c r="BS7" s="12"/>
      <c r="BT7" s="16">
        <f t="shared" si="33"/>
        <v>5</v>
      </c>
      <c r="BU7" s="28">
        <f t="shared" si="34"/>
        <v>5</v>
      </c>
      <c r="BV7" s="33">
        <v>2</v>
      </c>
      <c r="BW7" s="16">
        <v>23</v>
      </c>
      <c r="BX7" s="16">
        <v>7</v>
      </c>
      <c r="BY7" s="12"/>
      <c r="BZ7" s="16">
        <f t="shared" si="35"/>
        <v>7</v>
      </c>
      <c r="CA7" s="28">
        <f t="shared" si="36"/>
        <v>7</v>
      </c>
      <c r="CB7" s="33">
        <v>3</v>
      </c>
      <c r="CC7" s="38">
        <v>19</v>
      </c>
      <c r="CD7" s="29">
        <v>4</v>
      </c>
      <c r="CE7" s="12"/>
      <c r="CF7" s="16">
        <f t="shared" si="37"/>
        <v>5</v>
      </c>
      <c r="CG7" s="28">
        <f t="shared" si="38"/>
        <v>5</v>
      </c>
      <c r="CH7" s="33">
        <v>3</v>
      </c>
      <c r="CI7" s="23">
        <f t="shared" si="7"/>
        <v>5.476190476190476</v>
      </c>
      <c r="CJ7" s="41">
        <f t="shared" si="8"/>
        <v>21</v>
      </c>
      <c r="CK7" s="42">
        <f t="shared" si="9"/>
        <v>5.619047619047619</v>
      </c>
      <c r="CL7" s="41">
        <f t="shared" si="10"/>
        <v>38</v>
      </c>
      <c r="CM7" s="43">
        <f t="shared" si="11"/>
        <v>5.973684210526316</v>
      </c>
      <c r="CN7" s="89">
        <v>22</v>
      </c>
      <c r="CO7" s="29">
        <v>6</v>
      </c>
      <c r="CP7" s="90"/>
      <c r="CQ7" s="90">
        <f t="shared" si="39"/>
        <v>6</v>
      </c>
      <c r="CR7" s="104">
        <f t="shared" si="40"/>
        <v>6</v>
      </c>
      <c r="CS7" s="92">
        <v>3</v>
      </c>
      <c r="CT7" s="89">
        <v>25</v>
      </c>
      <c r="CU7" s="90">
        <v>4</v>
      </c>
      <c r="CV7" s="90"/>
      <c r="CW7" s="90">
        <f t="shared" si="41"/>
        <v>5</v>
      </c>
      <c r="CX7" s="104">
        <f t="shared" si="42"/>
        <v>5</v>
      </c>
      <c r="CY7" s="92">
        <v>3</v>
      </c>
      <c r="CZ7" s="89">
        <v>18</v>
      </c>
      <c r="DA7" s="29">
        <v>4</v>
      </c>
      <c r="DB7" s="90"/>
      <c r="DC7" s="90">
        <f t="shared" si="65"/>
        <v>5</v>
      </c>
      <c r="DD7" s="104">
        <f t="shared" si="66"/>
        <v>5</v>
      </c>
      <c r="DE7" s="92">
        <v>3</v>
      </c>
      <c r="DF7" s="89">
        <v>23</v>
      </c>
      <c r="DG7" s="103">
        <v>8</v>
      </c>
      <c r="DH7" s="90"/>
      <c r="DI7" s="90">
        <f t="shared" si="12"/>
        <v>8</v>
      </c>
      <c r="DJ7" s="91">
        <f t="shared" si="13"/>
        <v>8</v>
      </c>
      <c r="DK7" s="92">
        <v>3</v>
      </c>
      <c r="DL7" s="89">
        <v>24</v>
      </c>
      <c r="DM7" s="90">
        <v>7</v>
      </c>
      <c r="DN7" s="90"/>
      <c r="DO7" s="90">
        <f t="shared" si="43"/>
        <v>7</v>
      </c>
      <c r="DP7" s="91">
        <f t="shared" si="44"/>
        <v>7</v>
      </c>
      <c r="DQ7" s="92">
        <v>3</v>
      </c>
      <c r="DR7" s="89">
        <v>23</v>
      </c>
      <c r="DS7" s="29">
        <v>7</v>
      </c>
      <c r="DT7" s="90"/>
      <c r="DU7" s="90">
        <f t="shared" si="45"/>
        <v>7</v>
      </c>
      <c r="DV7" s="104">
        <f t="shared" si="46"/>
        <v>7</v>
      </c>
      <c r="DW7" s="92">
        <v>3</v>
      </c>
      <c r="DX7" s="89">
        <v>18</v>
      </c>
      <c r="DY7" s="29">
        <v>6</v>
      </c>
      <c r="DZ7" s="90"/>
      <c r="EA7" s="90">
        <f t="shared" si="47"/>
        <v>6</v>
      </c>
      <c r="EB7" s="104">
        <f t="shared" si="48"/>
        <v>6</v>
      </c>
      <c r="EC7" s="92">
        <v>4</v>
      </c>
      <c r="ED7" s="89">
        <v>22</v>
      </c>
      <c r="EE7" s="29">
        <v>5</v>
      </c>
      <c r="EF7" s="90"/>
      <c r="EG7" s="90">
        <f t="shared" si="49"/>
        <v>6</v>
      </c>
      <c r="EH7" s="104">
        <f t="shared" si="50"/>
        <v>6</v>
      </c>
      <c r="EI7" s="109">
        <v>4</v>
      </c>
      <c r="EJ7" s="89">
        <v>28</v>
      </c>
      <c r="EK7" s="103">
        <v>7</v>
      </c>
      <c r="EL7" s="90"/>
      <c r="EM7" s="90">
        <f t="shared" si="51"/>
        <v>7</v>
      </c>
      <c r="EN7" s="104">
        <f t="shared" si="52"/>
        <v>7</v>
      </c>
      <c r="EO7" s="109">
        <v>4</v>
      </c>
      <c r="EP7" s="23">
        <f t="shared" si="14"/>
        <v>6.333333333333333</v>
      </c>
      <c r="EQ7" s="41">
        <f t="shared" si="15"/>
        <v>30</v>
      </c>
      <c r="ER7" s="42">
        <f t="shared" si="16"/>
        <v>6.333333333333333</v>
      </c>
      <c r="ES7" s="99">
        <v>30</v>
      </c>
      <c r="ET7" s="125">
        <v>7</v>
      </c>
      <c r="EU7" s="108"/>
      <c r="EV7" s="108">
        <f t="shared" si="53"/>
        <v>7</v>
      </c>
      <c r="EW7" s="104">
        <f t="shared" si="54"/>
        <v>7</v>
      </c>
      <c r="EX7" s="109">
        <v>3</v>
      </c>
      <c r="EY7" s="89">
        <v>24</v>
      </c>
      <c r="EZ7" s="125">
        <v>8</v>
      </c>
      <c r="FA7" s="90"/>
      <c r="FB7" s="108">
        <f t="shared" si="55"/>
        <v>8</v>
      </c>
      <c r="FC7" s="104">
        <f t="shared" si="56"/>
        <v>8</v>
      </c>
      <c r="FD7" s="109">
        <v>3</v>
      </c>
      <c r="FE7" s="89">
        <v>21</v>
      </c>
      <c r="FF7" s="29">
        <v>8</v>
      </c>
      <c r="FG7" s="90"/>
      <c r="FH7" s="90">
        <f t="shared" si="57"/>
        <v>8</v>
      </c>
      <c r="FI7" s="104">
        <f t="shared" si="58"/>
        <v>8</v>
      </c>
      <c r="FJ7" s="92">
        <v>3</v>
      </c>
      <c r="FK7" s="89">
        <v>23</v>
      </c>
      <c r="FL7" s="90">
        <v>4</v>
      </c>
      <c r="FM7" s="90">
        <v>6</v>
      </c>
      <c r="FN7" s="90">
        <f t="shared" si="59"/>
        <v>4</v>
      </c>
      <c r="FO7" s="104">
        <f t="shared" si="60"/>
        <v>5</v>
      </c>
      <c r="FP7" s="92">
        <v>3</v>
      </c>
      <c r="FQ7" s="89">
        <v>23</v>
      </c>
      <c r="FR7" s="29">
        <v>8</v>
      </c>
      <c r="FS7" s="90"/>
      <c r="FT7" s="90">
        <f t="shared" si="67"/>
        <v>8</v>
      </c>
      <c r="FU7" s="104">
        <f t="shared" si="68"/>
        <v>8</v>
      </c>
      <c r="FV7" s="92">
        <v>3</v>
      </c>
      <c r="FW7" s="130">
        <v>36</v>
      </c>
      <c r="FX7" s="131">
        <v>8</v>
      </c>
      <c r="FZ7" s="108">
        <f t="shared" si="17"/>
        <v>8</v>
      </c>
      <c r="GA7" s="91">
        <f t="shared" si="18"/>
        <v>8</v>
      </c>
      <c r="GB7" s="92">
        <v>3</v>
      </c>
      <c r="GC7" s="130">
        <v>23</v>
      </c>
      <c r="GD7" s="132">
        <v>6</v>
      </c>
      <c r="GF7" s="108">
        <f t="shared" si="19"/>
        <v>7</v>
      </c>
      <c r="GG7" s="91">
        <f t="shared" si="20"/>
        <v>7</v>
      </c>
      <c r="GH7" s="92">
        <v>3</v>
      </c>
      <c r="GI7" s="133">
        <v>18</v>
      </c>
      <c r="GJ7" s="132">
        <v>8</v>
      </c>
      <c r="GL7" s="108">
        <f t="shared" si="21"/>
        <v>7</v>
      </c>
      <c r="GM7" s="91">
        <f t="shared" si="22"/>
        <v>7</v>
      </c>
      <c r="GN7" s="92">
        <v>3</v>
      </c>
      <c r="GO7" s="130">
        <v>21</v>
      </c>
      <c r="GP7" s="132">
        <v>5</v>
      </c>
      <c r="GR7" s="108">
        <f t="shared" si="23"/>
        <v>6</v>
      </c>
      <c r="GS7" s="91">
        <f t="shared" si="24"/>
        <v>6</v>
      </c>
      <c r="GT7" s="92">
        <v>3</v>
      </c>
    </row>
    <row r="8" spans="1:202" ht="18">
      <c r="A8" s="16">
        <v>7</v>
      </c>
      <c r="B8" s="12">
        <v>1107040110</v>
      </c>
      <c r="C8" s="12" t="s">
        <v>186</v>
      </c>
      <c r="D8" s="58" t="s">
        <v>99</v>
      </c>
      <c r="E8" s="13" t="s">
        <v>119</v>
      </c>
      <c r="F8" s="44"/>
      <c r="G8" s="66" t="s">
        <v>119</v>
      </c>
      <c r="H8" s="14" t="s">
        <v>197</v>
      </c>
      <c r="I8" s="78" t="s">
        <v>95</v>
      </c>
      <c r="J8" s="67" t="s">
        <v>81</v>
      </c>
      <c r="K8" s="67">
        <v>8</v>
      </c>
      <c r="L8" s="38">
        <v>27</v>
      </c>
      <c r="M8" s="16">
        <v>8</v>
      </c>
      <c r="N8" s="16"/>
      <c r="O8" s="16">
        <f t="shared" si="61"/>
        <v>8</v>
      </c>
      <c r="P8" s="28">
        <f t="shared" si="62"/>
        <v>8</v>
      </c>
      <c r="Q8" s="33">
        <v>2</v>
      </c>
      <c r="R8" s="32">
        <v>23</v>
      </c>
      <c r="S8" s="12">
        <v>6</v>
      </c>
      <c r="T8" s="12"/>
      <c r="U8" s="16">
        <f t="shared" si="63"/>
        <v>7</v>
      </c>
      <c r="V8" s="28">
        <f t="shared" si="1"/>
        <v>7</v>
      </c>
      <c r="W8" s="33">
        <v>4</v>
      </c>
      <c r="X8" s="38">
        <v>33</v>
      </c>
      <c r="Y8" s="16">
        <v>7</v>
      </c>
      <c r="Z8" s="16"/>
      <c r="AA8" s="16">
        <f t="shared" si="64"/>
        <v>8</v>
      </c>
      <c r="AB8" s="28">
        <f t="shared" si="0"/>
        <v>8</v>
      </c>
      <c r="AC8" s="33">
        <v>4</v>
      </c>
      <c r="AD8" s="32">
        <v>32</v>
      </c>
      <c r="AE8" s="12">
        <v>5</v>
      </c>
      <c r="AF8" s="12"/>
      <c r="AG8" s="12">
        <f t="shared" si="25"/>
        <v>6</v>
      </c>
      <c r="AH8" s="28">
        <f t="shared" si="26"/>
        <v>6</v>
      </c>
      <c r="AI8" s="40">
        <v>5</v>
      </c>
      <c r="AJ8" s="38">
        <v>18</v>
      </c>
      <c r="AK8" s="16">
        <v>8</v>
      </c>
      <c r="AL8" s="16"/>
      <c r="AM8" s="16">
        <f t="shared" si="69"/>
        <v>8</v>
      </c>
      <c r="AN8" s="28">
        <f t="shared" si="70"/>
        <v>8</v>
      </c>
      <c r="AO8" s="33">
        <v>2</v>
      </c>
      <c r="AP8" s="23">
        <f t="shared" si="2"/>
        <v>7.176470588235294</v>
      </c>
      <c r="AQ8" s="24">
        <f t="shared" si="3"/>
        <v>17</v>
      </c>
      <c r="AR8" s="25">
        <f t="shared" si="4"/>
        <v>7.176470588235294</v>
      </c>
      <c r="AS8" s="32">
        <v>21</v>
      </c>
      <c r="AT8" s="26">
        <v>6</v>
      </c>
      <c r="AU8" s="12"/>
      <c r="AV8" s="16">
        <f t="shared" si="27"/>
        <v>6</v>
      </c>
      <c r="AW8" s="28">
        <f t="shared" si="28"/>
        <v>6</v>
      </c>
      <c r="AX8" s="33">
        <v>3</v>
      </c>
      <c r="AY8" s="32">
        <v>21</v>
      </c>
      <c r="AZ8" s="26">
        <v>9</v>
      </c>
      <c r="BA8" s="12"/>
      <c r="BB8" s="16">
        <f t="shared" si="29"/>
        <v>8</v>
      </c>
      <c r="BC8" s="28">
        <f t="shared" si="30"/>
        <v>8</v>
      </c>
      <c r="BD8" s="33">
        <v>3</v>
      </c>
      <c r="BE8" s="32">
        <v>23</v>
      </c>
      <c r="BF8" s="12">
        <v>6</v>
      </c>
      <c r="BG8" s="12"/>
      <c r="BH8" s="16">
        <f t="shared" si="5"/>
        <v>7</v>
      </c>
      <c r="BI8" s="28">
        <f t="shared" si="6"/>
        <v>7</v>
      </c>
      <c r="BJ8" s="33">
        <v>4</v>
      </c>
      <c r="BK8" s="32">
        <v>23</v>
      </c>
      <c r="BL8" s="26">
        <v>8</v>
      </c>
      <c r="BM8" s="12"/>
      <c r="BN8" s="16">
        <f t="shared" si="31"/>
        <v>8</v>
      </c>
      <c r="BO8" s="28">
        <f t="shared" si="32"/>
        <v>8</v>
      </c>
      <c r="BP8" s="33">
        <v>3</v>
      </c>
      <c r="BQ8" s="32">
        <v>17</v>
      </c>
      <c r="BR8" s="53">
        <v>4</v>
      </c>
      <c r="BS8" s="12"/>
      <c r="BT8" s="16">
        <f t="shared" si="33"/>
        <v>5</v>
      </c>
      <c r="BU8" s="28">
        <f t="shared" si="34"/>
        <v>5</v>
      </c>
      <c r="BV8" s="33">
        <v>2</v>
      </c>
      <c r="BW8" s="16">
        <v>23</v>
      </c>
      <c r="BX8" s="16">
        <v>8</v>
      </c>
      <c r="BY8" s="45"/>
      <c r="BZ8" s="16">
        <f t="shared" si="35"/>
        <v>8</v>
      </c>
      <c r="CA8" s="28">
        <f t="shared" si="36"/>
        <v>8</v>
      </c>
      <c r="CB8" s="33">
        <v>3</v>
      </c>
      <c r="CC8" s="38">
        <v>17</v>
      </c>
      <c r="CD8" s="29">
        <v>2</v>
      </c>
      <c r="CE8" s="12">
        <v>6</v>
      </c>
      <c r="CF8" s="16">
        <f t="shared" si="37"/>
        <v>3</v>
      </c>
      <c r="CG8" s="28">
        <f t="shared" si="38"/>
        <v>6</v>
      </c>
      <c r="CH8" s="33">
        <v>3</v>
      </c>
      <c r="CI8" s="23">
        <f t="shared" si="7"/>
        <v>6.523809523809524</v>
      </c>
      <c r="CJ8" s="41">
        <f t="shared" si="8"/>
        <v>21</v>
      </c>
      <c r="CK8" s="42">
        <f t="shared" si="9"/>
        <v>6.9523809523809526</v>
      </c>
      <c r="CL8" s="41">
        <f t="shared" si="10"/>
        <v>38</v>
      </c>
      <c r="CM8" s="43">
        <f t="shared" si="11"/>
        <v>7.052631578947368</v>
      </c>
      <c r="CN8" s="89">
        <v>24</v>
      </c>
      <c r="CO8" s="29">
        <v>9</v>
      </c>
      <c r="CP8" s="90"/>
      <c r="CQ8" s="90">
        <f t="shared" si="39"/>
        <v>9</v>
      </c>
      <c r="CR8" s="104">
        <f t="shared" si="40"/>
        <v>9</v>
      </c>
      <c r="CS8" s="92">
        <v>3</v>
      </c>
      <c r="CT8" s="89">
        <v>27</v>
      </c>
      <c r="CU8" s="90">
        <v>8</v>
      </c>
      <c r="CV8" s="90"/>
      <c r="CW8" s="90">
        <f t="shared" si="41"/>
        <v>8</v>
      </c>
      <c r="CX8" s="104">
        <f t="shared" si="42"/>
        <v>8</v>
      </c>
      <c r="CY8" s="92">
        <v>3</v>
      </c>
      <c r="CZ8" s="89">
        <v>18</v>
      </c>
      <c r="DA8" s="29">
        <v>5</v>
      </c>
      <c r="DB8" s="90"/>
      <c r="DC8" s="90">
        <f t="shared" si="65"/>
        <v>5</v>
      </c>
      <c r="DD8" s="104">
        <f t="shared" si="66"/>
        <v>5</v>
      </c>
      <c r="DE8" s="92">
        <v>3</v>
      </c>
      <c r="DF8" s="89">
        <v>26</v>
      </c>
      <c r="DG8" s="103">
        <v>7</v>
      </c>
      <c r="DH8" s="90"/>
      <c r="DI8" s="90">
        <f t="shared" si="12"/>
        <v>8</v>
      </c>
      <c r="DJ8" s="91">
        <f t="shared" si="13"/>
        <v>8</v>
      </c>
      <c r="DK8" s="92">
        <v>3</v>
      </c>
      <c r="DL8" s="89">
        <v>23</v>
      </c>
      <c r="DM8" s="90">
        <v>9</v>
      </c>
      <c r="DN8" s="102"/>
      <c r="DO8" s="90">
        <f t="shared" si="43"/>
        <v>9</v>
      </c>
      <c r="DP8" s="91">
        <f t="shared" si="44"/>
        <v>9</v>
      </c>
      <c r="DQ8" s="92">
        <v>3</v>
      </c>
      <c r="DR8" s="89">
        <v>21</v>
      </c>
      <c r="DS8" s="29">
        <v>5</v>
      </c>
      <c r="DT8" s="90"/>
      <c r="DU8" s="90">
        <f t="shared" si="45"/>
        <v>6</v>
      </c>
      <c r="DV8" s="104">
        <f t="shared" si="46"/>
        <v>6</v>
      </c>
      <c r="DW8" s="92">
        <v>3</v>
      </c>
      <c r="DX8" s="89">
        <v>25</v>
      </c>
      <c r="DY8" s="29">
        <v>7</v>
      </c>
      <c r="DZ8" s="90"/>
      <c r="EA8" s="90">
        <f t="shared" si="47"/>
        <v>7</v>
      </c>
      <c r="EB8" s="104">
        <f t="shared" si="48"/>
        <v>7</v>
      </c>
      <c r="EC8" s="92">
        <v>4</v>
      </c>
      <c r="ED8" s="89">
        <v>22</v>
      </c>
      <c r="EE8" s="29">
        <v>5</v>
      </c>
      <c r="EF8" s="90"/>
      <c r="EG8" s="90">
        <f t="shared" si="49"/>
        <v>6</v>
      </c>
      <c r="EH8" s="104">
        <f t="shared" si="50"/>
        <v>6</v>
      </c>
      <c r="EI8" s="109">
        <v>4</v>
      </c>
      <c r="EJ8" s="89">
        <v>28</v>
      </c>
      <c r="EK8" s="103">
        <v>5</v>
      </c>
      <c r="EL8" s="90"/>
      <c r="EM8" s="90">
        <f t="shared" si="51"/>
        <v>6</v>
      </c>
      <c r="EN8" s="104">
        <f t="shared" si="52"/>
        <v>6</v>
      </c>
      <c r="EO8" s="109">
        <v>4</v>
      </c>
      <c r="EP8" s="23">
        <f t="shared" si="14"/>
        <v>7.033333333333333</v>
      </c>
      <c r="EQ8" s="41">
        <f t="shared" si="15"/>
        <v>30</v>
      </c>
      <c r="ER8" s="42">
        <f t="shared" si="16"/>
        <v>7.033333333333333</v>
      </c>
      <c r="ES8" s="99">
        <v>30</v>
      </c>
      <c r="ET8" s="125">
        <v>6</v>
      </c>
      <c r="EU8" s="108"/>
      <c r="EV8" s="108">
        <f t="shared" si="53"/>
        <v>7</v>
      </c>
      <c r="EW8" s="104">
        <f t="shared" si="54"/>
        <v>7</v>
      </c>
      <c r="EX8" s="109">
        <v>3</v>
      </c>
      <c r="EY8" s="89">
        <v>24</v>
      </c>
      <c r="EZ8" s="125">
        <v>9</v>
      </c>
      <c r="FA8" s="90"/>
      <c r="FB8" s="108">
        <f t="shared" si="55"/>
        <v>9</v>
      </c>
      <c r="FC8" s="104">
        <f t="shared" si="56"/>
        <v>9</v>
      </c>
      <c r="FD8" s="109">
        <v>3</v>
      </c>
      <c r="FE8" s="89">
        <v>23</v>
      </c>
      <c r="FF8" s="29">
        <v>5</v>
      </c>
      <c r="FG8" s="90"/>
      <c r="FH8" s="90">
        <f t="shared" si="57"/>
        <v>6</v>
      </c>
      <c r="FI8" s="104">
        <f t="shared" si="58"/>
        <v>6</v>
      </c>
      <c r="FJ8" s="92">
        <v>3</v>
      </c>
      <c r="FK8" s="89">
        <v>31</v>
      </c>
      <c r="FL8" s="90">
        <v>4</v>
      </c>
      <c r="FM8" s="90"/>
      <c r="FN8" s="90">
        <f t="shared" si="59"/>
        <v>5</v>
      </c>
      <c r="FO8" s="104">
        <f t="shared" si="60"/>
        <v>5</v>
      </c>
      <c r="FP8" s="92">
        <v>3</v>
      </c>
      <c r="FQ8" s="89">
        <v>21</v>
      </c>
      <c r="FR8" s="29">
        <v>2</v>
      </c>
      <c r="FS8" s="90">
        <v>8</v>
      </c>
      <c r="FT8" s="90">
        <f t="shared" si="67"/>
        <v>4</v>
      </c>
      <c r="FU8" s="104">
        <f t="shared" si="68"/>
        <v>8</v>
      </c>
      <c r="FV8" s="92">
        <v>3</v>
      </c>
      <c r="FW8" s="130">
        <v>37</v>
      </c>
      <c r="FX8" s="131">
        <v>7</v>
      </c>
      <c r="FZ8" s="108">
        <f t="shared" si="17"/>
        <v>8</v>
      </c>
      <c r="GA8" s="91">
        <f t="shared" si="18"/>
        <v>8</v>
      </c>
      <c r="GB8" s="92">
        <v>3</v>
      </c>
      <c r="GC8" s="130">
        <v>17</v>
      </c>
      <c r="GD8" s="132">
        <v>6</v>
      </c>
      <c r="GF8" s="108">
        <f t="shared" si="19"/>
        <v>6</v>
      </c>
      <c r="GG8" s="91">
        <f t="shared" si="20"/>
        <v>6</v>
      </c>
      <c r="GH8" s="92">
        <v>3</v>
      </c>
      <c r="GI8" s="133">
        <v>19</v>
      </c>
      <c r="GJ8" s="132">
        <v>5</v>
      </c>
      <c r="GL8" s="108">
        <f t="shared" si="21"/>
        <v>5</v>
      </c>
      <c r="GM8" s="91">
        <f t="shared" si="22"/>
        <v>5</v>
      </c>
      <c r="GN8" s="92">
        <v>3</v>
      </c>
      <c r="GO8" s="130">
        <v>21</v>
      </c>
      <c r="GP8" s="132">
        <v>8</v>
      </c>
      <c r="GR8" s="108">
        <f t="shared" si="23"/>
        <v>8</v>
      </c>
      <c r="GS8" s="91">
        <f t="shared" si="24"/>
        <v>8</v>
      </c>
      <c r="GT8" s="92">
        <v>3</v>
      </c>
    </row>
    <row r="9" spans="1:202" ht="18">
      <c r="A9" s="16">
        <v>8</v>
      </c>
      <c r="B9" s="12">
        <v>1107040113</v>
      </c>
      <c r="C9" s="12" t="s">
        <v>186</v>
      </c>
      <c r="D9" s="58" t="s">
        <v>199</v>
      </c>
      <c r="E9" s="13" t="s">
        <v>120</v>
      </c>
      <c r="F9" s="44"/>
      <c r="G9" s="66" t="s">
        <v>120</v>
      </c>
      <c r="H9" s="14" t="s">
        <v>148</v>
      </c>
      <c r="I9" s="78" t="s">
        <v>200</v>
      </c>
      <c r="J9" s="67" t="s">
        <v>81</v>
      </c>
      <c r="K9" s="67">
        <v>7</v>
      </c>
      <c r="L9" s="38">
        <v>24</v>
      </c>
      <c r="M9" s="16">
        <v>7</v>
      </c>
      <c r="N9" s="16"/>
      <c r="O9" s="16">
        <f t="shared" si="61"/>
        <v>7</v>
      </c>
      <c r="P9" s="28">
        <f t="shared" si="62"/>
        <v>7</v>
      </c>
      <c r="Q9" s="33">
        <v>2</v>
      </c>
      <c r="R9" s="32">
        <v>22</v>
      </c>
      <c r="S9" s="12">
        <v>8</v>
      </c>
      <c r="T9" s="12"/>
      <c r="U9" s="16">
        <f t="shared" si="63"/>
        <v>8</v>
      </c>
      <c r="V9" s="28">
        <f t="shared" si="1"/>
        <v>8</v>
      </c>
      <c r="W9" s="33">
        <v>4</v>
      </c>
      <c r="X9" s="38">
        <v>28</v>
      </c>
      <c r="Y9" s="16">
        <v>5</v>
      </c>
      <c r="Z9" s="16"/>
      <c r="AA9" s="16">
        <f t="shared" si="64"/>
        <v>6</v>
      </c>
      <c r="AB9" s="28">
        <f t="shared" si="0"/>
        <v>6</v>
      </c>
      <c r="AC9" s="33">
        <v>4</v>
      </c>
      <c r="AD9" s="32">
        <v>31</v>
      </c>
      <c r="AE9" s="12">
        <v>7</v>
      </c>
      <c r="AF9" s="12"/>
      <c r="AG9" s="12">
        <f t="shared" si="25"/>
        <v>7</v>
      </c>
      <c r="AH9" s="28">
        <f t="shared" si="26"/>
        <v>7</v>
      </c>
      <c r="AI9" s="40">
        <v>5</v>
      </c>
      <c r="AJ9" s="38">
        <v>18</v>
      </c>
      <c r="AK9" s="16">
        <v>9</v>
      </c>
      <c r="AL9" s="16"/>
      <c r="AM9" s="16">
        <f t="shared" si="69"/>
        <v>9</v>
      </c>
      <c r="AN9" s="28">
        <f t="shared" si="70"/>
        <v>9</v>
      </c>
      <c r="AO9" s="33">
        <v>2</v>
      </c>
      <c r="AP9" s="23">
        <f t="shared" si="2"/>
        <v>7.235294117647059</v>
      </c>
      <c r="AQ9" s="24">
        <f t="shared" si="3"/>
        <v>17</v>
      </c>
      <c r="AR9" s="25">
        <f t="shared" si="4"/>
        <v>7.235294117647059</v>
      </c>
      <c r="AS9" s="32">
        <v>22</v>
      </c>
      <c r="AT9" s="56">
        <v>7</v>
      </c>
      <c r="AU9" s="12"/>
      <c r="AV9" s="16">
        <f t="shared" si="27"/>
        <v>7</v>
      </c>
      <c r="AW9" s="28">
        <f t="shared" si="28"/>
        <v>7</v>
      </c>
      <c r="AX9" s="33">
        <v>3</v>
      </c>
      <c r="AY9" s="32">
        <v>21</v>
      </c>
      <c r="AZ9" s="26">
        <v>8</v>
      </c>
      <c r="BA9" s="12"/>
      <c r="BB9" s="16">
        <f t="shared" si="29"/>
        <v>8</v>
      </c>
      <c r="BC9" s="28">
        <f t="shared" si="30"/>
        <v>8</v>
      </c>
      <c r="BD9" s="33">
        <v>3</v>
      </c>
      <c r="BE9" s="32">
        <v>22</v>
      </c>
      <c r="BF9" s="12">
        <v>3</v>
      </c>
      <c r="BG9" s="12">
        <v>8</v>
      </c>
      <c r="BH9" s="16">
        <f t="shared" si="5"/>
        <v>4</v>
      </c>
      <c r="BI9" s="28">
        <f t="shared" si="6"/>
        <v>8</v>
      </c>
      <c r="BJ9" s="33">
        <v>4</v>
      </c>
      <c r="BK9" s="32">
        <v>20</v>
      </c>
      <c r="BL9" s="26">
        <v>6</v>
      </c>
      <c r="BM9" s="12"/>
      <c r="BN9" s="16">
        <f t="shared" si="31"/>
        <v>6</v>
      </c>
      <c r="BO9" s="28">
        <f t="shared" si="32"/>
        <v>6</v>
      </c>
      <c r="BP9" s="33">
        <v>3</v>
      </c>
      <c r="BQ9" s="32">
        <v>15</v>
      </c>
      <c r="BR9" s="53">
        <v>7</v>
      </c>
      <c r="BS9" s="12"/>
      <c r="BT9" s="16">
        <f t="shared" si="33"/>
        <v>7</v>
      </c>
      <c r="BU9" s="28">
        <f t="shared" si="34"/>
        <v>7</v>
      </c>
      <c r="BV9" s="33">
        <v>2</v>
      </c>
      <c r="BW9" s="16">
        <v>22</v>
      </c>
      <c r="BX9" s="16">
        <v>6</v>
      </c>
      <c r="BY9" s="45"/>
      <c r="BZ9" s="16">
        <f t="shared" si="35"/>
        <v>6</v>
      </c>
      <c r="CA9" s="28">
        <f t="shared" si="36"/>
        <v>6</v>
      </c>
      <c r="CB9" s="33">
        <v>3</v>
      </c>
      <c r="CC9" s="38">
        <v>21</v>
      </c>
      <c r="CD9" s="29">
        <v>3</v>
      </c>
      <c r="CE9" s="88">
        <v>4</v>
      </c>
      <c r="CF9" s="16">
        <f t="shared" si="37"/>
        <v>4</v>
      </c>
      <c r="CG9" s="28">
        <f t="shared" si="38"/>
        <v>5</v>
      </c>
      <c r="CH9" s="33">
        <v>3</v>
      </c>
      <c r="CI9" s="23">
        <f t="shared" si="7"/>
        <v>5.857142857142857</v>
      </c>
      <c r="CJ9" s="41">
        <f t="shared" si="8"/>
        <v>21</v>
      </c>
      <c r="CK9" s="42">
        <f t="shared" si="9"/>
        <v>6.761904761904762</v>
      </c>
      <c r="CL9" s="41">
        <f t="shared" si="10"/>
        <v>38</v>
      </c>
      <c r="CM9" s="43">
        <f t="shared" si="11"/>
        <v>6.973684210526316</v>
      </c>
      <c r="CN9" s="89">
        <v>22</v>
      </c>
      <c r="CO9" s="29">
        <v>8</v>
      </c>
      <c r="CP9" s="90"/>
      <c r="CQ9" s="90">
        <f t="shared" si="39"/>
        <v>8</v>
      </c>
      <c r="CR9" s="104">
        <f t="shared" si="40"/>
        <v>8</v>
      </c>
      <c r="CS9" s="92">
        <v>3</v>
      </c>
      <c r="CT9" s="89">
        <v>23</v>
      </c>
      <c r="CU9" s="90">
        <v>6</v>
      </c>
      <c r="CV9" s="90"/>
      <c r="CW9" s="90">
        <f t="shared" si="41"/>
        <v>7</v>
      </c>
      <c r="CX9" s="104">
        <f t="shared" si="42"/>
        <v>7</v>
      </c>
      <c r="CY9" s="92">
        <v>3</v>
      </c>
      <c r="CZ9" s="89">
        <v>21</v>
      </c>
      <c r="DA9" s="29">
        <v>5</v>
      </c>
      <c r="DB9" s="90"/>
      <c r="DC9" s="90">
        <f t="shared" si="65"/>
        <v>6</v>
      </c>
      <c r="DD9" s="104">
        <f t="shared" si="66"/>
        <v>6</v>
      </c>
      <c r="DE9" s="92">
        <v>3</v>
      </c>
      <c r="DF9" s="89">
        <v>22</v>
      </c>
      <c r="DG9" s="103">
        <v>7</v>
      </c>
      <c r="DH9" s="90"/>
      <c r="DI9" s="90">
        <f t="shared" si="12"/>
        <v>7</v>
      </c>
      <c r="DJ9" s="91">
        <f t="shared" si="13"/>
        <v>7</v>
      </c>
      <c r="DK9" s="92">
        <v>3</v>
      </c>
      <c r="DL9" s="89">
        <v>20</v>
      </c>
      <c r="DM9" s="90">
        <v>7</v>
      </c>
      <c r="DN9" s="90"/>
      <c r="DO9" s="90">
        <f t="shared" si="43"/>
        <v>7</v>
      </c>
      <c r="DP9" s="91">
        <f t="shared" si="44"/>
        <v>7</v>
      </c>
      <c r="DQ9" s="92">
        <v>3</v>
      </c>
      <c r="DR9" s="89">
        <v>22</v>
      </c>
      <c r="DS9" s="29">
        <v>7</v>
      </c>
      <c r="DT9" s="90"/>
      <c r="DU9" s="90">
        <f t="shared" si="45"/>
        <v>7</v>
      </c>
      <c r="DV9" s="104">
        <f t="shared" si="46"/>
        <v>7</v>
      </c>
      <c r="DW9" s="92">
        <v>3</v>
      </c>
      <c r="DX9" s="89">
        <v>21</v>
      </c>
      <c r="DY9" s="29">
        <v>8</v>
      </c>
      <c r="DZ9" s="90"/>
      <c r="EA9" s="90">
        <f t="shared" si="47"/>
        <v>8</v>
      </c>
      <c r="EB9" s="104">
        <f t="shared" si="48"/>
        <v>8</v>
      </c>
      <c r="EC9" s="92">
        <v>4</v>
      </c>
      <c r="ED9" s="89">
        <v>23</v>
      </c>
      <c r="EE9" s="29">
        <v>5</v>
      </c>
      <c r="EF9" s="90"/>
      <c r="EG9" s="90">
        <f t="shared" si="49"/>
        <v>6</v>
      </c>
      <c r="EH9" s="104">
        <f t="shared" si="50"/>
        <v>6</v>
      </c>
      <c r="EI9" s="109">
        <v>4</v>
      </c>
      <c r="EJ9" s="89">
        <v>27</v>
      </c>
      <c r="EK9" s="103">
        <v>8</v>
      </c>
      <c r="EL9" s="90"/>
      <c r="EM9" s="90">
        <f t="shared" si="51"/>
        <v>8</v>
      </c>
      <c r="EN9" s="104">
        <f t="shared" si="52"/>
        <v>8</v>
      </c>
      <c r="EO9" s="109">
        <v>4</v>
      </c>
      <c r="EP9" s="23">
        <f t="shared" si="14"/>
        <v>7.133333333333334</v>
      </c>
      <c r="EQ9" s="41">
        <f t="shared" si="15"/>
        <v>30</v>
      </c>
      <c r="ER9" s="42">
        <f t="shared" si="16"/>
        <v>7.133333333333334</v>
      </c>
      <c r="ES9" s="99">
        <v>28</v>
      </c>
      <c r="ET9" s="125">
        <v>8</v>
      </c>
      <c r="EU9" s="108"/>
      <c r="EV9" s="108">
        <f t="shared" si="53"/>
        <v>8</v>
      </c>
      <c r="EW9" s="104">
        <f t="shared" si="54"/>
        <v>8</v>
      </c>
      <c r="EX9" s="109">
        <v>3</v>
      </c>
      <c r="EY9" s="89">
        <v>24</v>
      </c>
      <c r="EZ9" s="125">
        <v>9</v>
      </c>
      <c r="FA9" s="90"/>
      <c r="FB9" s="108">
        <f t="shared" si="55"/>
        <v>9</v>
      </c>
      <c r="FC9" s="104">
        <f t="shared" si="56"/>
        <v>9</v>
      </c>
      <c r="FD9" s="109">
        <v>3</v>
      </c>
      <c r="FE9" s="89">
        <v>18</v>
      </c>
      <c r="FF9" s="29">
        <v>6</v>
      </c>
      <c r="FG9" s="90"/>
      <c r="FH9" s="90">
        <f t="shared" si="57"/>
        <v>6</v>
      </c>
      <c r="FI9" s="104">
        <f t="shared" si="58"/>
        <v>6</v>
      </c>
      <c r="FJ9" s="92">
        <v>3</v>
      </c>
      <c r="FK9" s="89">
        <v>31</v>
      </c>
      <c r="FL9" s="90">
        <v>4</v>
      </c>
      <c r="FM9" s="90"/>
      <c r="FN9" s="90">
        <f t="shared" si="59"/>
        <v>5</v>
      </c>
      <c r="FO9" s="104">
        <f t="shared" si="60"/>
        <v>5</v>
      </c>
      <c r="FP9" s="92">
        <v>3</v>
      </c>
      <c r="FQ9" s="89">
        <v>16</v>
      </c>
      <c r="FR9" s="29">
        <v>8</v>
      </c>
      <c r="FS9" s="90"/>
      <c r="FT9" s="90">
        <f t="shared" si="67"/>
        <v>7</v>
      </c>
      <c r="FU9" s="104">
        <f t="shared" si="68"/>
        <v>7</v>
      </c>
      <c r="FV9" s="92">
        <v>3</v>
      </c>
      <c r="FW9" s="130">
        <v>34</v>
      </c>
      <c r="FX9" s="131">
        <v>9</v>
      </c>
      <c r="FZ9" s="108">
        <f t="shared" si="17"/>
        <v>9</v>
      </c>
      <c r="GA9" s="91">
        <f t="shared" si="18"/>
        <v>9</v>
      </c>
      <c r="GB9" s="92">
        <v>3</v>
      </c>
      <c r="GC9" s="130">
        <v>18</v>
      </c>
      <c r="GD9" s="132">
        <v>6</v>
      </c>
      <c r="GF9" s="108">
        <f t="shared" si="19"/>
        <v>6</v>
      </c>
      <c r="GG9" s="91">
        <f t="shared" si="20"/>
        <v>6</v>
      </c>
      <c r="GH9" s="92">
        <v>3</v>
      </c>
      <c r="GI9" s="133">
        <v>12</v>
      </c>
      <c r="GJ9" s="132">
        <v>9</v>
      </c>
      <c r="GL9" s="108">
        <f t="shared" si="21"/>
        <v>8</v>
      </c>
      <c r="GM9" s="91">
        <f t="shared" si="22"/>
        <v>8</v>
      </c>
      <c r="GN9" s="92">
        <v>3</v>
      </c>
      <c r="GO9" s="130">
        <v>15</v>
      </c>
      <c r="GP9" s="132">
        <v>7</v>
      </c>
      <c r="GR9" s="108">
        <f t="shared" si="23"/>
        <v>6</v>
      </c>
      <c r="GS9" s="91">
        <f t="shared" si="24"/>
        <v>6</v>
      </c>
      <c r="GT9" s="92">
        <v>3</v>
      </c>
    </row>
    <row r="10" spans="1:202" ht="18">
      <c r="A10" s="16">
        <v>9</v>
      </c>
      <c r="B10" s="12">
        <v>1107040114</v>
      </c>
      <c r="C10" s="12" t="s">
        <v>186</v>
      </c>
      <c r="D10" s="58" t="s">
        <v>99</v>
      </c>
      <c r="E10" s="13" t="s">
        <v>122</v>
      </c>
      <c r="F10" s="44"/>
      <c r="G10" s="68" t="s">
        <v>122</v>
      </c>
      <c r="H10" s="14" t="s">
        <v>201</v>
      </c>
      <c r="I10" s="78" t="s">
        <v>108</v>
      </c>
      <c r="J10" s="67" t="s">
        <v>81</v>
      </c>
      <c r="K10" s="67">
        <v>5</v>
      </c>
      <c r="L10" s="38">
        <v>20</v>
      </c>
      <c r="M10" s="16">
        <v>6</v>
      </c>
      <c r="N10" s="16"/>
      <c r="O10" s="16">
        <f t="shared" si="61"/>
        <v>6</v>
      </c>
      <c r="P10" s="28">
        <f t="shared" si="62"/>
        <v>6</v>
      </c>
      <c r="Q10" s="33">
        <v>2</v>
      </c>
      <c r="R10" s="79">
        <v>17</v>
      </c>
      <c r="S10" s="12"/>
      <c r="T10" s="12">
        <v>3</v>
      </c>
      <c r="U10" s="16">
        <f t="shared" si="63"/>
        <v>2</v>
      </c>
      <c r="V10" s="28">
        <f t="shared" si="1"/>
        <v>4</v>
      </c>
      <c r="W10" s="33">
        <v>4</v>
      </c>
      <c r="X10" s="38">
        <v>21</v>
      </c>
      <c r="Y10" s="16">
        <v>5</v>
      </c>
      <c r="Z10" s="16"/>
      <c r="AA10" s="16">
        <f t="shared" si="64"/>
        <v>5</v>
      </c>
      <c r="AB10" s="28">
        <f t="shared" si="0"/>
        <v>5</v>
      </c>
      <c r="AC10" s="33">
        <v>4</v>
      </c>
      <c r="AD10" s="32">
        <v>25</v>
      </c>
      <c r="AE10" s="12">
        <v>3</v>
      </c>
      <c r="AF10" s="12">
        <v>2</v>
      </c>
      <c r="AG10" s="12">
        <f t="shared" si="25"/>
        <v>4</v>
      </c>
      <c r="AH10" s="28">
        <f t="shared" si="26"/>
        <v>4</v>
      </c>
      <c r="AI10" s="40">
        <v>5</v>
      </c>
      <c r="AJ10" s="38">
        <v>13</v>
      </c>
      <c r="AK10" s="16">
        <v>5</v>
      </c>
      <c r="AL10" s="16"/>
      <c r="AM10" s="16">
        <f t="shared" si="69"/>
        <v>5</v>
      </c>
      <c r="AN10" s="28">
        <f t="shared" si="70"/>
        <v>5</v>
      </c>
      <c r="AO10" s="33">
        <v>2</v>
      </c>
      <c r="AP10" s="23">
        <f t="shared" si="2"/>
        <v>4.117647058823529</v>
      </c>
      <c r="AQ10" s="24">
        <f t="shared" si="3"/>
        <v>17</v>
      </c>
      <c r="AR10" s="25">
        <f t="shared" si="4"/>
        <v>4.588235294117647</v>
      </c>
      <c r="AS10" s="47">
        <v>22</v>
      </c>
      <c r="AT10" s="45">
        <v>6</v>
      </c>
      <c r="AU10" s="45"/>
      <c r="AV10" s="16">
        <f t="shared" si="27"/>
        <v>6</v>
      </c>
      <c r="AW10" s="28">
        <f t="shared" si="28"/>
        <v>6</v>
      </c>
      <c r="AX10" s="33">
        <v>3</v>
      </c>
      <c r="AY10" s="32">
        <v>22</v>
      </c>
      <c r="AZ10" s="26">
        <v>7</v>
      </c>
      <c r="BA10" s="12"/>
      <c r="BB10" s="16">
        <f t="shared" si="29"/>
        <v>7</v>
      </c>
      <c r="BC10" s="28">
        <f t="shared" si="30"/>
        <v>7</v>
      </c>
      <c r="BD10" s="33">
        <v>3</v>
      </c>
      <c r="BE10" s="32">
        <v>19</v>
      </c>
      <c r="BF10" s="12">
        <v>5</v>
      </c>
      <c r="BG10" s="12"/>
      <c r="BH10" s="16">
        <f t="shared" si="5"/>
        <v>5</v>
      </c>
      <c r="BI10" s="28">
        <f t="shared" si="6"/>
        <v>5</v>
      </c>
      <c r="BJ10" s="33">
        <v>4</v>
      </c>
      <c r="BK10" s="32">
        <v>18</v>
      </c>
      <c r="BL10" s="26">
        <v>4</v>
      </c>
      <c r="BM10" s="12"/>
      <c r="BN10" s="16">
        <f t="shared" si="31"/>
        <v>5</v>
      </c>
      <c r="BO10" s="28">
        <f t="shared" si="32"/>
        <v>5</v>
      </c>
      <c r="BP10" s="33">
        <v>3</v>
      </c>
      <c r="BQ10" s="32">
        <v>15</v>
      </c>
      <c r="BR10" s="53">
        <v>3</v>
      </c>
      <c r="BS10" s="12">
        <v>5</v>
      </c>
      <c r="BT10" s="16">
        <f t="shared" si="33"/>
        <v>4</v>
      </c>
      <c r="BU10" s="28">
        <f t="shared" si="34"/>
        <v>6</v>
      </c>
      <c r="BV10" s="33">
        <v>2</v>
      </c>
      <c r="BW10" s="16">
        <v>19</v>
      </c>
      <c r="BX10" s="16">
        <v>7</v>
      </c>
      <c r="BY10" s="12"/>
      <c r="BZ10" s="16">
        <f t="shared" si="35"/>
        <v>7</v>
      </c>
      <c r="CA10" s="28">
        <f t="shared" si="36"/>
        <v>7</v>
      </c>
      <c r="CB10" s="33">
        <v>3</v>
      </c>
      <c r="CC10" s="38">
        <v>10</v>
      </c>
      <c r="CD10" s="29">
        <v>5</v>
      </c>
      <c r="CE10" s="12"/>
      <c r="CF10" s="16">
        <f t="shared" si="37"/>
        <v>5</v>
      </c>
      <c r="CG10" s="28">
        <f t="shared" si="38"/>
        <v>5</v>
      </c>
      <c r="CH10" s="33">
        <v>3</v>
      </c>
      <c r="CI10" s="23">
        <f t="shared" si="7"/>
        <v>5.619047619047619</v>
      </c>
      <c r="CJ10" s="41">
        <f t="shared" si="8"/>
        <v>21</v>
      </c>
      <c r="CK10" s="42">
        <f t="shared" si="9"/>
        <v>5.809523809523809</v>
      </c>
      <c r="CL10" s="41">
        <f t="shared" si="10"/>
        <v>38</v>
      </c>
      <c r="CM10" s="43">
        <f t="shared" si="11"/>
        <v>5.2631578947368425</v>
      </c>
      <c r="CN10" s="89">
        <v>21</v>
      </c>
      <c r="CO10" s="29">
        <v>2</v>
      </c>
      <c r="CP10" s="90">
        <v>6</v>
      </c>
      <c r="CQ10" s="90">
        <f t="shared" si="39"/>
        <v>4</v>
      </c>
      <c r="CR10" s="104">
        <f t="shared" si="40"/>
        <v>6</v>
      </c>
      <c r="CS10" s="92">
        <v>3</v>
      </c>
      <c r="CT10" s="89">
        <v>21</v>
      </c>
      <c r="CU10" s="90">
        <v>8</v>
      </c>
      <c r="CV10" s="90"/>
      <c r="CW10" s="90">
        <f t="shared" si="41"/>
        <v>8</v>
      </c>
      <c r="CX10" s="104">
        <f t="shared" si="42"/>
        <v>8</v>
      </c>
      <c r="CY10" s="92">
        <v>3</v>
      </c>
      <c r="CZ10" s="89">
        <v>15</v>
      </c>
      <c r="DA10" s="29">
        <v>3</v>
      </c>
      <c r="DB10" s="90">
        <v>1</v>
      </c>
      <c r="DC10" s="90">
        <f t="shared" si="65"/>
        <v>4</v>
      </c>
      <c r="DD10" s="104">
        <f t="shared" si="66"/>
        <v>4</v>
      </c>
      <c r="DE10" s="92">
        <v>3</v>
      </c>
      <c r="DF10" s="89">
        <v>25</v>
      </c>
      <c r="DG10" s="103">
        <v>5</v>
      </c>
      <c r="DH10" s="90"/>
      <c r="DI10" s="90">
        <f t="shared" si="12"/>
        <v>6</v>
      </c>
      <c r="DJ10" s="91">
        <f t="shared" si="13"/>
        <v>6</v>
      </c>
      <c r="DK10" s="92">
        <v>3</v>
      </c>
      <c r="DL10" s="89">
        <v>22</v>
      </c>
      <c r="DM10" s="90">
        <v>6</v>
      </c>
      <c r="DN10" s="102"/>
      <c r="DO10" s="90">
        <f t="shared" si="43"/>
        <v>6</v>
      </c>
      <c r="DP10" s="91">
        <f t="shared" si="44"/>
        <v>6</v>
      </c>
      <c r="DQ10" s="92">
        <v>3</v>
      </c>
      <c r="DR10" s="89">
        <v>21</v>
      </c>
      <c r="DS10" s="29">
        <v>5</v>
      </c>
      <c r="DT10" s="90"/>
      <c r="DU10" s="90">
        <f t="shared" si="45"/>
        <v>6</v>
      </c>
      <c r="DV10" s="104">
        <f t="shared" si="46"/>
        <v>6</v>
      </c>
      <c r="DW10" s="92">
        <v>3</v>
      </c>
      <c r="DX10" s="89">
        <v>20</v>
      </c>
      <c r="DY10" s="29">
        <v>5</v>
      </c>
      <c r="DZ10" s="90"/>
      <c r="EA10" s="90">
        <f t="shared" si="47"/>
        <v>6</v>
      </c>
      <c r="EB10" s="104">
        <f t="shared" si="48"/>
        <v>6</v>
      </c>
      <c r="EC10" s="92">
        <v>4</v>
      </c>
      <c r="ED10" s="89">
        <v>17</v>
      </c>
      <c r="EE10" s="29">
        <v>4</v>
      </c>
      <c r="EF10" s="90"/>
      <c r="EG10" s="90">
        <f t="shared" si="49"/>
        <v>5</v>
      </c>
      <c r="EH10" s="104">
        <f t="shared" si="50"/>
        <v>5</v>
      </c>
      <c r="EI10" s="109">
        <v>4</v>
      </c>
      <c r="EJ10" s="89">
        <v>18</v>
      </c>
      <c r="EK10" s="103">
        <v>0</v>
      </c>
      <c r="EL10" s="90">
        <v>8</v>
      </c>
      <c r="EM10" s="90">
        <f t="shared" si="51"/>
        <v>2</v>
      </c>
      <c r="EN10" s="104">
        <f t="shared" si="52"/>
        <v>7</v>
      </c>
      <c r="EO10" s="109">
        <v>4</v>
      </c>
      <c r="EP10" s="23">
        <f t="shared" si="14"/>
        <v>5.133333333333334</v>
      </c>
      <c r="EQ10" s="41">
        <f t="shared" si="15"/>
        <v>30</v>
      </c>
      <c r="ER10" s="42">
        <f t="shared" si="16"/>
        <v>6</v>
      </c>
      <c r="ES10" s="99">
        <v>25</v>
      </c>
      <c r="ET10" s="125">
        <v>4</v>
      </c>
      <c r="EU10" s="108"/>
      <c r="EV10" s="108">
        <f t="shared" si="53"/>
        <v>5</v>
      </c>
      <c r="EW10" s="104">
        <f t="shared" si="54"/>
        <v>5</v>
      </c>
      <c r="EX10" s="109">
        <v>3</v>
      </c>
      <c r="EY10" s="89">
        <v>23</v>
      </c>
      <c r="EZ10" s="125">
        <v>7</v>
      </c>
      <c r="FA10" s="90"/>
      <c r="FB10" s="108">
        <f t="shared" si="55"/>
        <v>7</v>
      </c>
      <c r="FC10" s="104">
        <f t="shared" si="56"/>
        <v>7</v>
      </c>
      <c r="FD10" s="109">
        <v>3</v>
      </c>
      <c r="FE10" s="89">
        <v>20</v>
      </c>
      <c r="FF10" s="29">
        <v>7</v>
      </c>
      <c r="FG10" s="90"/>
      <c r="FH10" s="90">
        <f t="shared" si="57"/>
        <v>7</v>
      </c>
      <c r="FI10" s="104">
        <f t="shared" si="58"/>
        <v>7</v>
      </c>
      <c r="FJ10" s="92">
        <v>3</v>
      </c>
      <c r="FK10" s="89">
        <v>26</v>
      </c>
      <c r="FL10" s="90">
        <v>3</v>
      </c>
      <c r="FM10" s="90">
        <v>5</v>
      </c>
      <c r="FN10" s="90">
        <f t="shared" si="59"/>
        <v>4</v>
      </c>
      <c r="FO10" s="104">
        <f t="shared" si="60"/>
        <v>5</v>
      </c>
      <c r="FP10" s="92">
        <v>3</v>
      </c>
      <c r="FQ10" s="89">
        <v>16</v>
      </c>
      <c r="FR10" s="29">
        <v>6</v>
      </c>
      <c r="FS10" s="90"/>
      <c r="FT10" s="90">
        <f t="shared" si="67"/>
        <v>6</v>
      </c>
      <c r="FU10" s="104">
        <f t="shared" si="68"/>
        <v>6</v>
      </c>
      <c r="FV10" s="92">
        <v>3</v>
      </c>
      <c r="FW10" s="130">
        <v>35</v>
      </c>
      <c r="FX10" s="131">
        <v>8</v>
      </c>
      <c r="FZ10" s="108">
        <f t="shared" si="17"/>
        <v>8</v>
      </c>
      <c r="GA10" s="91">
        <f t="shared" si="18"/>
        <v>8</v>
      </c>
      <c r="GB10" s="92">
        <v>3</v>
      </c>
      <c r="GC10" s="130">
        <v>23</v>
      </c>
      <c r="GD10" s="132">
        <v>5</v>
      </c>
      <c r="GF10" s="108">
        <f t="shared" si="19"/>
        <v>6</v>
      </c>
      <c r="GG10" s="91">
        <f t="shared" si="20"/>
        <v>6</v>
      </c>
      <c r="GH10" s="92">
        <v>3</v>
      </c>
      <c r="GI10" s="133">
        <v>18</v>
      </c>
      <c r="GJ10" s="132">
        <v>5</v>
      </c>
      <c r="GL10" s="108">
        <f t="shared" si="21"/>
        <v>5</v>
      </c>
      <c r="GM10" s="91">
        <f t="shared" si="22"/>
        <v>5</v>
      </c>
      <c r="GN10" s="92">
        <v>3</v>
      </c>
      <c r="GO10" s="130">
        <v>19</v>
      </c>
      <c r="GP10" s="132">
        <v>7</v>
      </c>
      <c r="GR10" s="108">
        <f t="shared" si="23"/>
        <v>7</v>
      </c>
      <c r="GS10" s="91">
        <f t="shared" si="24"/>
        <v>7</v>
      </c>
      <c r="GT10" s="92">
        <v>3</v>
      </c>
    </row>
    <row r="11" spans="1:202" ht="18">
      <c r="A11" s="16">
        <v>10</v>
      </c>
      <c r="B11" s="12">
        <v>1107040117</v>
      </c>
      <c r="C11" s="12" t="s">
        <v>186</v>
      </c>
      <c r="D11" s="58" t="s">
        <v>117</v>
      </c>
      <c r="E11" s="13" t="s">
        <v>150</v>
      </c>
      <c r="F11" s="44"/>
      <c r="G11" s="66" t="s">
        <v>150</v>
      </c>
      <c r="H11" s="14" t="s">
        <v>151</v>
      </c>
      <c r="I11" s="78" t="s">
        <v>100</v>
      </c>
      <c r="J11" s="67" t="s">
        <v>81</v>
      </c>
      <c r="K11" s="67">
        <v>8</v>
      </c>
      <c r="L11" s="38">
        <v>25</v>
      </c>
      <c r="M11" s="16">
        <v>6</v>
      </c>
      <c r="N11" s="16"/>
      <c r="O11" s="16">
        <f t="shared" si="61"/>
        <v>7</v>
      </c>
      <c r="P11" s="28">
        <f t="shared" si="62"/>
        <v>7</v>
      </c>
      <c r="Q11" s="33">
        <v>2</v>
      </c>
      <c r="R11" s="32">
        <v>17</v>
      </c>
      <c r="S11" s="12">
        <v>7</v>
      </c>
      <c r="T11" s="12"/>
      <c r="U11" s="16">
        <f t="shared" si="63"/>
        <v>7</v>
      </c>
      <c r="V11" s="28">
        <f t="shared" si="1"/>
        <v>7</v>
      </c>
      <c r="W11" s="33">
        <v>4</v>
      </c>
      <c r="X11" s="38">
        <v>24</v>
      </c>
      <c r="Y11" s="16">
        <v>5</v>
      </c>
      <c r="Z11" s="16"/>
      <c r="AA11" s="16">
        <f t="shared" si="64"/>
        <v>5</v>
      </c>
      <c r="AB11" s="28">
        <f t="shared" si="0"/>
        <v>5</v>
      </c>
      <c r="AC11" s="33">
        <v>4</v>
      </c>
      <c r="AD11" s="32">
        <v>29</v>
      </c>
      <c r="AE11" s="12">
        <v>6</v>
      </c>
      <c r="AF11" s="12"/>
      <c r="AG11" s="12">
        <f t="shared" si="25"/>
        <v>6</v>
      </c>
      <c r="AH11" s="28">
        <f t="shared" si="26"/>
        <v>6</v>
      </c>
      <c r="AI11" s="40">
        <v>5</v>
      </c>
      <c r="AJ11" s="38">
        <v>13</v>
      </c>
      <c r="AK11" s="16">
        <v>4</v>
      </c>
      <c r="AL11" s="16"/>
      <c r="AM11" s="16">
        <f t="shared" si="69"/>
        <v>5</v>
      </c>
      <c r="AN11" s="28">
        <f t="shared" si="70"/>
        <v>5</v>
      </c>
      <c r="AO11" s="33">
        <v>2</v>
      </c>
      <c r="AP11" s="23">
        <f t="shared" si="2"/>
        <v>6</v>
      </c>
      <c r="AQ11" s="24">
        <f t="shared" si="3"/>
        <v>17</v>
      </c>
      <c r="AR11" s="25">
        <f t="shared" si="4"/>
        <v>6</v>
      </c>
      <c r="AS11" s="47">
        <v>23</v>
      </c>
      <c r="AT11" s="45">
        <v>6</v>
      </c>
      <c r="AU11" s="45"/>
      <c r="AV11" s="16">
        <f t="shared" si="27"/>
        <v>7</v>
      </c>
      <c r="AW11" s="28">
        <f t="shared" si="28"/>
        <v>7</v>
      </c>
      <c r="AX11" s="33">
        <v>3</v>
      </c>
      <c r="AY11" s="49">
        <v>6</v>
      </c>
      <c r="AZ11" s="12"/>
      <c r="BA11" s="12"/>
      <c r="BB11" s="16">
        <f t="shared" si="29"/>
        <v>1</v>
      </c>
      <c r="BC11" s="28">
        <f t="shared" si="30"/>
        <v>1</v>
      </c>
      <c r="BD11" s="33">
        <v>3</v>
      </c>
      <c r="BE11" s="32">
        <v>17</v>
      </c>
      <c r="BF11" s="12">
        <v>5</v>
      </c>
      <c r="BG11" s="12"/>
      <c r="BH11" s="16">
        <f t="shared" si="5"/>
        <v>5</v>
      </c>
      <c r="BI11" s="28">
        <f t="shared" si="6"/>
        <v>5</v>
      </c>
      <c r="BJ11" s="33">
        <v>4</v>
      </c>
      <c r="BK11" s="47">
        <v>21</v>
      </c>
      <c r="BL11" s="45">
        <v>4</v>
      </c>
      <c r="BM11" s="45"/>
      <c r="BN11" s="16">
        <f t="shared" si="31"/>
        <v>5</v>
      </c>
      <c r="BO11" s="28">
        <f t="shared" si="32"/>
        <v>5</v>
      </c>
      <c r="BP11" s="33">
        <v>3</v>
      </c>
      <c r="BQ11" s="32">
        <v>14</v>
      </c>
      <c r="BR11" s="53">
        <v>5</v>
      </c>
      <c r="BS11" s="12"/>
      <c r="BT11" s="16">
        <f t="shared" si="33"/>
        <v>6</v>
      </c>
      <c r="BU11" s="28">
        <f t="shared" si="34"/>
        <v>6</v>
      </c>
      <c r="BV11" s="33">
        <v>2</v>
      </c>
      <c r="BW11" s="16">
        <v>11</v>
      </c>
      <c r="BX11" s="16">
        <v>5</v>
      </c>
      <c r="BY11" s="12"/>
      <c r="BZ11" s="16">
        <f t="shared" si="35"/>
        <v>5</v>
      </c>
      <c r="CA11" s="28">
        <f t="shared" si="36"/>
        <v>5</v>
      </c>
      <c r="CB11" s="33">
        <v>3</v>
      </c>
      <c r="CC11" s="38">
        <v>14</v>
      </c>
      <c r="CD11" s="29">
        <v>3</v>
      </c>
      <c r="CE11" s="12">
        <v>5</v>
      </c>
      <c r="CF11" s="16">
        <f t="shared" si="37"/>
        <v>4</v>
      </c>
      <c r="CG11" s="28">
        <f t="shared" si="38"/>
        <v>5</v>
      </c>
      <c r="CH11" s="33">
        <v>3</v>
      </c>
      <c r="CI11" s="23">
        <f t="shared" si="7"/>
        <v>4.666666666666667</v>
      </c>
      <c r="CJ11" s="41">
        <f t="shared" si="8"/>
        <v>21</v>
      </c>
      <c r="CK11" s="42">
        <f t="shared" si="9"/>
        <v>4.809523809523809</v>
      </c>
      <c r="CL11" s="41">
        <f t="shared" si="10"/>
        <v>38</v>
      </c>
      <c r="CM11" s="43">
        <f t="shared" si="11"/>
        <v>5.342105263157895</v>
      </c>
      <c r="CN11" s="89">
        <v>23</v>
      </c>
      <c r="CO11" s="29">
        <v>7</v>
      </c>
      <c r="CP11" s="90"/>
      <c r="CQ11" s="90">
        <f t="shared" si="39"/>
        <v>7</v>
      </c>
      <c r="CR11" s="104">
        <f t="shared" si="40"/>
        <v>7</v>
      </c>
      <c r="CS11" s="92">
        <v>3</v>
      </c>
      <c r="CT11" s="89">
        <v>20</v>
      </c>
      <c r="CU11" s="90">
        <v>4</v>
      </c>
      <c r="CV11" s="90"/>
      <c r="CW11" s="90">
        <f t="shared" si="41"/>
        <v>5</v>
      </c>
      <c r="CX11" s="104">
        <f t="shared" si="42"/>
        <v>5</v>
      </c>
      <c r="CY11" s="92">
        <v>3</v>
      </c>
      <c r="CZ11" s="89">
        <v>19</v>
      </c>
      <c r="DA11" s="29">
        <v>4</v>
      </c>
      <c r="DB11" s="90"/>
      <c r="DC11" s="90">
        <f t="shared" si="65"/>
        <v>5</v>
      </c>
      <c r="DD11" s="104">
        <f t="shared" si="66"/>
        <v>5</v>
      </c>
      <c r="DE11" s="92">
        <v>3</v>
      </c>
      <c r="DF11" s="89">
        <v>25</v>
      </c>
      <c r="DG11" s="103">
        <v>7</v>
      </c>
      <c r="DH11" s="90"/>
      <c r="DI11" s="90">
        <f t="shared" si="12"/>
        <v>7</v>
      </c>
      <c r="DJ11" s="91">
        <f t="shared" si="13"/>
        <v>7</v>
      </c>
      <c r="DK11" s="92">
        <v>3</v>
      </c>
      <c r="DL11" s="89">
        <v>21</v>
      </c>
      <c r="DM11" s="90">
        <v>6</v>
      </c>
      <c r="DN11" s="90"/>
      <c r="DO11" s="90">
        <f t="shared" si="43"/>
        <v>6</v>
      </c>
      <c r="DP11" s="91">
        <f t="shared" si="44"/>
        <v>6</v>
      </c>
      <c r="DQ11" s="92">
        <v>3</v>
      </c>
      <c r="DR11" s="89">
        <v>22</v>
      </c>
      <c r="DS11" s="29">
        <v>5</v>
      </c>
      <c r="DT11" s="90"/>
      <c r="DU11" s="90">
        <f t="shared" si="45"/>
        <v>6</v>
      </c>
      <c r="DV11" s="104">
        <f t="shared" si="46"/>
        <v>6</v>
      </c>
      <c r="DW11" s="92">
        <v>3</v>
      </c>
      <c r="DX11" s="89">
        <v>12</v>
      </c>
      <c r="DY11" s="29">
        <v>6</v>
      </c>
      <c r="DZ11" s="90"/>
      <c r="EA11" s="90">
        <f t="shared" si="47"/>
        <v>5</v>
      </c>
      <c r="EB11" s="104">
        <f t="shared" si="48"/>
        <v>5</v>
      </c>
      <c r="EC11" s="92">
        <v>4</v>
      </c>
      <c r="ED11" s="89">
        <v>20</v>
      </c>
      <c r="EE11" s="29">
        <v>6</v>
      </c>
      <c r="EF11" s="90"/>
      <c r="EG11" s="90">
        <f t="shared" si="49"/>
        <v>6</v>
      </c>
      <c r="EH11" s="104">
        <f t="shared" si="50"/>
        <v>6</v>
      </c>
      <c r="EI11" s="109">
        <v>4</v>
      </c>
      <c r="EJ11" s="89">
        <v>18</v>
      </c>
      <c r="EK11" s="103">
        <v>5</v>
      </c>
      <c r="EL11" s="90"/>
      <c r="EM11" s="90">
        <f t="shared" si="51"/>
        <v>5</v>
      </c>
      <c r="EN11" s="104">
        <f t="shared" si="52"/>
        <v>5</v>
      </c>
      <c r="EO11" s="109">
        <v>4</v>
      </c>
      <c r="EP11" s="23">
        <f t="shared" si="14"/>
        <v>5.733333333333333</v>
      </c>
      <c r="EQ11" s="41">
        <f t="shared" si="15"/>
        <v>30</v>
      </c>
      <c r="ER11" s="42">
        <f t="shared" si="16"/>
        <v>5.733333333333333</v>
      </c>
      <c r="ES11" s="99">
        <v>28</v>
      </c>
      <c r="ET11" s="125">
        <v>7</v>
      </c>
      <c r="EU11" s="108"/>
      <c r="EV11" s="108">
        <f t="shared" si="53"/>
        <v>7</v>
      </c>
      <c r="EW11" s="104">
        <f t="shared" si="54"/>
        <v>7</v>
      </c>
      <c r="EX11" s="109">
        <v>3</v>
      </c>
      <c r="EY11" s="89">
        <v>21</v>
      </c>
      <c r="EZ11" s="125">
        <v>6</v>
      </c>
      <c r="FA11" s="90"/>
      <c r="FB11" s="108">
        <f t="shared" si="55"/>
        <v>6</v>
      </c>
      <c r="FC11" s="104">
        <f t="shared" si="56"/>
        <v>6</v>
      </c>
      <c r="FD11" s="109">
        <v>3</v>
      </c>
      <c r="FE11" s="89">
        <v>17</v>
      </c>
      <c r="FF11" s="29">
        <v>3</v>
      </c>
      <c r="FG11" s="90">
        <v>7</v>
      </c>
      <c r="FH11" s="90">
        <f t="shared" si="57"/>
        <v>4</v>
      </c>
      <c r="FI11" s="104">
        <f t="shared" si="58"/>
        <v>7</v>
      </c>
      <c r="FJ11" s="92">
        <v>3</v>
      </c>
      <c r="FK11" s="89">
        <v>35</v>
      </c>
      <c r="FL11" s="90">
        <v>5</v>
      </c>
      <c r="FM11" s="90"/>
      <c r="FN11" s="90">
        <f t="shared" si="59"/>
        <v>6</v>
      </c>
      <c r="FO11" s="104">
        <f t="shared" si="60"/>
        <v>6</v>
      </c>
      <c r="FP11" s="92">
        <v>3</v>
      </c>
      <c r="FQ11" s="89">
        <v>20</v>
      </c>
      <c r="FR11" s="29">
        <v>5</v>
      </c>
      <c r="FS11" s="90"/>
      <c r="FT11" s="90">
        <f t="shared" si="67"/>
        <v>6</v>
      </c>
      <c r="FU11" s="104">
        <f t="shared" si="68"/>
        <v>6</v>
      </c>
      <c r="FV11" s="92">
        <v>3</v>
      </c>
      <c r="FW11" s="130">
        <v>28</v>
      </c>
      <c r="FX11" s="131">
        <v>6</v>
      </c>
      <c r="FZ11" s="108">
        <f t="shared" si="17"/>
        <v>6</v>
      </c>
      <c r="GA11" s="91">
        <f t="shared" si="18"/>
        <v>6</v>
      </c>
      <c r="GB11" s="92">
        <v>3</v>
      </c>
      <c r="GC11" s="130">
        <v>23</v>
      </c>
      <c r="GD11" s="132">
        <v>5</v>
      </c>
      <c r="GF11" s="108">
        <f t="shared" si="19"/>
        <v>6</v>
      </c>
      <c r="GG11" s="91">
        <f t="shared" si="20"/>
        <v>6</v>
      </c>
      <c r="GH11" s="92">
        <v>3</v>
      </c>
      <c r="GI11" s="133">
        <v>15</v>
      </c>
      <c r="GJ11" s="134"/>
      <c r="GL11" s="108">
        <f t="shared" si="21"/>
        <v>2</v>
      </c>
      <c r="GM11" s="91">
        <f t="shared" si="22"/>
        <v>2</v>
      </c>
      <c r="GN11" s="92">
        <v>3</v>
      </c>
      <c r="GO11" s="130">
        <v>17</v>
      </c>
      <c r="GP11" s="132">
        <v>6</v>
      </c>
      <c r="GR11" s="108">
        <f t="shared" si="23"/>
        <v>6</v>
      </c>
      <c r="GS11" s="91">
        <f t="shared" si="24"/>
        <v>6</v>
      </c>
      <c r="GT11" s="92">
        <v>3</v>
      </c>
    </row>
    <row r="12" spans="1:202" ht="18">
      <c r="A12" s="16">
        <v>11</v>
      </c>
      <c r="B12" s="12">
        <v>1107040118</v>
      </c>
      <c r="C12" s="12" t="s">
        <v>186</v>
      </c>
      <c r="D12" s="58" t="s">
        <v>105</v>
      </c>
      <c r="E12" s="13" t="s">
        <v>124</v>
      </c>
      <c r="F12" s="44"/>
      <c r="G12" s="66" t="s">
        <v>124</v>
      </c>
      <c r="H12" s="14" t="s">
        <v>202</v>
      </c>
      <c r="I12" s="78" t="s">
        <v>83</v>
      </c>
      <c r="J12" s="67" t="s">
        <v>81</v>
      </c>
      <c r="K12" s="67">
        <v>7</v>
      </c>
      <c r="L12" s="38">
        <v>24</v>
      </c>
      <c r="M12" s="16">
        <v>5</v>
      </c>
      <c r="N12" s="16"/>
      <c r="O12" s="16">
        <f t="shared" si="61"/>
        <v>6</v>
      </c>
      <c r="P12" s="28">
        <f t="shared" si="62"/>
        <v>6</v>
      </c>
      <c r="Q12" s="33">
        <v>2</v>
      </c>
      <c r="R12" s="32">
        <v>23</v>
      </c>
      <c r="S12" s="12">
        <v>5</v>
      </c>
      <c r="T12" s="12"/>
      <c r="U12" s="16">
        <f t="shared" si="63"/>
        <v>6</v>
      </c>
      <c r="V12" s="28">
        <f t="shared" si="1"/>
        <v>6</v>
      </c>
      <c r="W12" s="33">
        <v>4</v>
      </c>
      <c r="X12" s="38">
        <v>28</v>
      </c>
      <c r="Y12" s="16">
        <v>5</v>
      </c>
      <c r="Z12" s="16"/>
      <c r="AA12" s="16">
        <f t="shared" si="64"/>
        <v>6</v>
      </c>
      <c r="AB12" s="28">
        <f t="shared" si="0"/>
        <v>6</v>
      </c>
      <c r="AC12" s="33">
        <v>4</v>
      </c>
      <c r="AD12" s="32">
        <v>30</v>
      </c>
      <c r="AE12" s="12">
        <v>6</v>
      </c>
      <c r="AF12" s="12"/>
      <c r="AG12" s="12">
        <f t="shared" si="25"/>
        <v>6</v>
      </c>
      <c r="AH12" s="28">
        <f t="shared" si="26"/>
        <v>6</v>
      </c>
      <c r="AI12" s="40">
        <v>5</v>
      </c>
      <c r="AJ12" s="38">
        <v>14</v>
      </c>
      <c r="AK12" s="16">
        <v>6</v>
      </c>
      <c r="AL12" s="16"/>
      <c r="AM12" s="16">
        <f t="shared" si="69"/>
        <v>6</v>
      </c>
      <c r="AN12" s="28">
        <f t="shared" si="70"/>
        <v>6</v>
      </c>
      <c r="AO12" s="33">
        <v>2</v>
      </c>
      <c r="AP12" s="23">
        <f t="shared" si="2"/>
        <v>6</v>
      </c>
      <c r="AQ12" s="24">
        <f t="shared" si="3"/>
        <v>17</v>
      </c>
      <c r="AR12" s="25">
        <f t="shared" si="4"/>
        <v>6</v>
      </c>
      <c r="AS12" s="32">
        <v>17</v>
      </c>
      <c r="AT12" s="26">
        <v>3</v>
      </c>
      <c r="AU12" s="12">
        <v>4</v>
      </c>
      <c r="AV12" s="16">
        <f t="shared" si="27"/>
        <v>4</v>
      </c>
      <c r="AW12" s="28">
        <f t="shared" si="28"/>
        <v>5</v>
      </c>
      <c r="AX12" s="33">
        <v>3</v>
      </c>
      <c r="AY12" s="32">
        <v>20</v>
      </c>
      <c r="AZ12" s="26">
        <v>7</v>
      </c>
      <c r="BA12" s="12"/>
      <c r="BB12" s="16">
        <f t="shared" si="29"/>
        <v>7</v>
      </c>
      <c r="BC12" s="28">
        <f t="shared" si="30"/>
        <v>7</v>
      </c>
      <c r="BD12" s="33">
        <v>3</v>
      </c>
      <c r="BE12" s="32">
        <v>23</v>
      </c>
      <c r="BF12" s="12">
        <v>5</v>
      </c>
      <c r="BG12" s="12"/>
      <c r="BH12" s="16">
        <f t="shared" si="5"/>
        <v>6</v>
      </c>
      <c r="BI12" s="28">
        <f t="shared" si="6"/>
        <v>6</v>
      </c>
      <c r="BJ12" s="33">
        <v>4</v>
      </c>
      <c r="BK12" s="32">
        <v>17</v>
      </c>
      <c r="BL12" s="26">
        <v>3</v>
      </c>
      <c r="BM12" s="12">
        <v>4</v>
      </c>
      <c r="BN12" s="16">
        <f t="shared" si="31"/>
        <v>4</v>
      </c>
      <c r="BO12" s="28">
        <f t="shared" si="32"/>
        <v>5</v>
      </c>
      <c r="BP12" s="33">
        <v>3</v>
      </c>
      <c r="BQ12" s="32">
        <v>15</v>
      </c>
      <c r="BR12" s="53">
        <v>3</v>
      </c>
      <c r="BS12" s="12">
        <v>6</v>
      </c>
      <c r="BT12" s="16">
        <f t="shared" si="33"/>
        <v>4</v>
      </c>
      <c r="BU12" s="28">
        <f t="shared" si="34"/>
        <v>6</v>
      </c>
      <c r="BV12" s="33">
        <v>2</v>
      </c>
      <c r="BW12" s="16">
        <v>16</v>
      </c>
      <c r="BX12" s="16">
        <v>7</v>
      </c>
      <c r="BY12" s="45"/>
      <c r="BZ12" s="16">
        <f t="shared" si="35"/>
        <v>7</v>
      </c>
      <c r="CA12" s="28">
        <f t="shared" si="36"/>
        <v>7</v>
      </c>
      <c r="CB12" s="33">
        <v>3</v>
      </c>
      <c r="CC12" s="38">
        <v>16</v>
      </c>
      <c r="CD12" s="29">
        <v>5</v>
      </c>
      <c r="CE12" s="45"/>
      <c r="CF12" s="16">
        <f t="shared" si="37"/>
        <v>5</v>
      </c>
      <c r="CG12" s="28">
        <f t="shared" si="38"/>
        <v>5</v>
      </c>
      <c r="CH12" s="33">
        <v>3</v>
      </c>
      <c r="CI12" s="23">
        <f t="shared" si="7"/>
        <v>5.380952380952381</v>
      </c>
      <c r="CJ12" s="41">
        <f t="shared" si="8"/>
        <v>21</v>
      </c>
      <c r="CK12" s="42">
        <f t="shared" si="9"/>
        <v>5.857142857142857</v>
      </c>
      <c r="CL12" s="41">
        <f t="shared" si="10"/>
        <v>38</v>
      </c>
      <c r="CM12" s="43">
        <f t="shared" si="11"/>
        <v>5.921052631578948</v>
      </c>
      <c r="CN12" s="89">
        <v>23</v>
      </c>
      <c r="CO12" s="29">
        <v>9</v>
      </c>
      <c r="CP12" s="90"/>
      <c r="CQ12" s="90">
        <f t="shared" si="39"/>
        <v>9</v>
      </c>
      <c r="CR12" s="104">
        <f t="shared" si="40"/>
        <v>9</v>
      </c>
      <c r="CS12" s="92">
        <v>3</v>
      </c>
      <c r="CT12" s="89">
        <v>20</v>
      </c>
      <c r="CU12" s="90">
        <v>9</v>
      </c>
      <c r="CV12" s="90"/>
      <c r="CW12" s="90">
        <f t="shared" si="41"/>
        <v>8</v>
      </c>
      <c r="CX12" s="104">
        <f t="shared" si="42"/>
        <v>8</v>
      </c>
      <c r="CY12" s="92">
        <v>3</v>
      </c>
      <c r="CZ12" s="89">
        <v>23</v>
      </c>
      <c r="DA12" s="29">
        <v>5</v>
      </c>
      <c r="DB12" s="90"/>
      <c r="DC12" s="90">
        <f t="shared" si="65"/>
        <v>6</v>
      </c>
      <c r="DD12" s="104">
        <f t="shared" si="66"/>
        <v>6</v>
      </c>
      <c r="DE12" s="92">
        <v>3</v>
      </c>
      <c r="DF12" s="89">
        <v>22</v>
      </c>
      <c r="DG12" s="103">
        <v>4</v>
      </c>
      <c r="DH12" s="90"/>
      <c r="DI12" s="90">
        <f t="shared" si="12"/>
        <v>5</v>
      </c>
      <c r="DJ12" s="91">
        <f t="shared" si="13"/>
        <v>5</v>
      </c>
      <c r="DK12" s="92">
        <v>3</v>
      </c>
      <c r="DL12" s="89">
        <v>18</v>
      </c>
      <c r="DM12" s="90">
        <v>5</v>
      </c>
      <c r="DN12" s="102"/>
      <c r="DO12" s="90">
        <f t="shared" si="43"/>
        <v>5</v>
      </c>
      <c r="DP12" s="91">
        <f t="shared" si="44"/>
        <v>5</v>
      </c>
      <c r="DQ12" s="92">
        <v>3</v>
      </c>
      <c r="DR12" s="89">
        <v>19</v>
      </c>
      <c r="DS12" s="29">
        <v>6</v>
      </c>
      <c r="DT12" s="90"/>
      <c r="DU12" s="90">
        <f t="shared" si="45"/>
        <v>6</v>
      </c>
      <c r="DV12" s="104">
        <f t="shared" si="46"/>
        <v>6</v>
      </c>
      <c r="DW12" s="92">
        <v>3</v>
      </c>
      <c r="DX12" s="89">
        <v>20</v>
      </c>
      <c r="DY12" s="29">
        <v>6</v>
      </c>
      <c r="DZ12" s="90"/>
      <c r="EA12" s="90">
        <f t="shared" si="47"/>
        <v>6</v>
      </c>
      <c r="EB12" s="104">
        <f t="shared" si="48"/>
        <v>6</v>
      </c>
      <c r="EC12" s="92">
        <v>4</v>
      </c>
      <c r="ED12" s="89">
        <v>20</v>
      </c>
      <c r="EE12" s="29">
        <v>5</v>
      </c>
      <c r="EF12" s="90"/>
      <c r="EG12" s="90">
        <f t="shared" si="49"/>
        <v>6</v>
      </c>
      <c r="EH12" s="104">
        <f t="shared" si="50"/>
        <v>6</v>
      </c>
      <c r="EI12" s="109">
        <v>4</v>
      </c>
      <c r="EJ12" s="89">
        <v>26</v>
      </c>
      <c r="EK12" s="103">
        <v>9</v>
      </c>
      <c r="EL12" s="90"/>
      <c r="EM12" s="90">
        <f t="shared" si="51"/>
        <v>8</v>
      </c>
      <c r="EN12" s="104">
        <f t="shared" si="52"/>
        <v>8</v>
      </c>
      <c r="EO12" s="109">
        <v>4</v>
      </c>
      <c r="EP12" s="23">
        <f t="shared" si="14"/>
        <v>6.566666666666666</v>
      </c>
      <c r="EQ12" s="41">
        <f t="shared" si="15"/>
        <v>30</v>
      </c>
      <c r="ER12" s="42">
        <f t="shared" si="16"/>
        <v>6.566666666666666</v>
      </c>
      <c r="ES12" s="99">
        <v>34</v>
      </c>
      <c r="ET12" s="125">
        <v>9</v>
      </c>
      <c r="EU12" s="108"/>
      <c r="EV12" s="108">
        <f t="shared" si="53"/>
        <v>9</v>
      </c>
      <c r="EW12" s="104">
        <f t="shared" si="54"/>
        <v>9</v>
      </c>
      <c r="EX12" s="109">
        <v>3</v>
      </c>
      <c r="EY12" s="89">
        <v>23</v>
      </c>
      <c r="EZ12" s="125">
        <v>7</v>
      </c>
      <c r="FA12" s="90"/>
      <c r="FB12" s="108">
        <f t="shared" si="55"/>
        <v>7</v>
      </c>
      <c r="FC12" s="104">
        <f t="shared" si="56"/>
        <v>7</v>
      </c>
      <c r="FD12" s="109">
        <v>3</v>
      </c>
      <c r="FE12" s="89">
        <v>18</v>
      </c>
      <c r="FF12" s="29">
        <v>5</v>
      </c>
      <c r="FG12" s="90"/>
      <c r="FH12" s="90">
        <f t="shared" si="57"/>
        <v>5</v>
      </c>
      <c r="FI12" s="104">
        <f t="shared" si="58"/>
        <v>5</v>
      </c>
      <c r="FJ12" s="92">
        <v>3</v>
      </c>
      <c r="FK12" s="89">
        <v>32</v>
      </c>
      <c r="FL12" s="90">
        <v>4</v>
      </c>
      <c r="FM12" s="90"/>
      <c r="FN12" s="90">
        <f t="shared" si="59"/>
        <v>5</v>
      </c>
      <c r="FO12" s="104">
        <f t="shared" si="60"/>
        <v>5</v>
      </c>
      <c r="FP12" s="92">
        <v>3</v>
      </c>
      <c r="FQ12" s="89">
        <v>18</v>
      </c>
      <c r="FR12" s="29">
        <v>7</v>
      </c>
      <c r="FS12" s="90"/>
      <c r="FT12" s="90">
        <f t="shared" si="67"/>
        <v>7</v>
      </c>
      <c r="FU12" s="104">
        <f t="shared" si="68"/>
        <v>7</v>
      </c>
      <c r="FV12" s="92">
        <v>3</v>
      </c>
      <c r="FW12" s="130">
        <v>29</v>
      </c>
      <c r="FX12" s="131">
        <v>7</v>
      </c>
      <c r="FZ12" s="108">
        <f t="shared" si="17"/>
        <v>7</v>
      </c>
      <c r="GA12" s="91">
        <f t="shared" si="18"/>
        <v>7</v>
      </c>
      <c r="GB12" s="92">
        <v>3</v>
      </c>
      <c r="GC12" s="130">
        <v>16</v>
      </c>
      <c r="GD12" s="134"/>
      <c r="GF12" s="108">
        <f t="shared" si="19"/>
        <v>2</v>
      </c>
      <c r="GG12" s="91">
        <f t="shared" si="20"/>
        <v>2</v>
      </c>
      <c r="GH12" s="92">
        <v>3</v>
      </c>
      <c r="GI12" s="135">
        <v>13</v>
      </c>
      <c r="GJ12" s="74"/>
      <c r="GL12" s="108">
        <f t="shared" si="21"/>
        <v>1</v>
      </c>
      <c r="GM12" s="91">
        <f t="shared" si="22"/>
        <v>1</v>
      </c>
      <c r="GN12" s="92">
        <v>3</v>
      </c>
      <c r="GO12" s="130">
        <v>19</v>
      </c>
      <c r="GP12" s="132">
        <v>6</v>
      </c>
      <c r="GR12" s="108">
        <f t="shared" si="23"/>
        <v>6</v>
      </c>
      <c r="GS12" s="91">
        <f t="shared" si="24"/>
        <v>6</v>
      </c>
      <c r="GT12" s="92">
        <v>3</v>
      </c>
    </row>
    <row r="13" spans="1:202" ht="18">
      <c r="A13" s="16">
        <v>12</v>
      </c>
      <c r="B13" s="12">
        <v>1107040119</v>
      </c>
      <c r="C13" s="12" t="s">
        <v>186</v>
      </c>
      <c r="D13" s="58" t="s">
        <v>203</v>
      </c>
      <c r="E13" s="13" t="s">
        <v>126</v>
      </c>
      <c r="F13" s="44"/>
      <c r="G13" s="66" t="s">
        <v>126</v>
      </c>
      <c r="H13" s="14" t="s">
        <v>87</v>
      </c>
      <c r="I13" s="78" t="s">
        <v>144</v>
      </c>
      <c r="J13" s="67" t="s">
        <v>81</v>
      </c>
      <c r="K13" s="67">
        <v>7</v>
      </c>
      <c r="L13" s="38">
        <v>24</v>
      </c>
      <c r="M13" s="16">
        <v>6</v>
      </c>
      <c r="N13" s="16"/>
      <c r="O13" s="16">
        <f t="shared" si="61"/>
        <v>7</v>
      </c>
      <c r="P13" s="28">
        <f t="shared" si="62"/>
        <v>7</v>
      </c>
      <c r="Q13" s="33">
        <v>2</v>
      </c>
      <c r="R13" s="32">
        <v>24</v>
      </c>
      <c r="S13" s="12">
        <v>8</v>
      </c>
      <c r="T13" s="12"/>
      <c r="U13" s="16">
        <f t="shared" si="63"/>
        <v>8</v>
      </c>
      <c r="V13" s="28">
        <f t="shared" si="1"/>
        <v>8</v>
      </c>
      <c r="W13" s="33">
        <v>4</v>
      </c>
      <c r="X13" s="38">
        <v>29</v>
      </c>
      <c r="Y13" s="16">
        <v>5</v>
      </c>
      <c r="Z13" s="16"/>
      <c r="AA13" s="16">
        <f t="shared" si="64"/>
        <v>6</v>
      </c>
      <c r="AB13" s="28">
        <f t="shared" si="0"/>
        <v>6</v>
      </c>
      <c r="AC13" s="33">
        <v>4</v>
      </c>
      <c r="AD13" s="32">
        <v>31</v>
      </c>
      <c r="AE13" s="12">
        <v>5</v>
      </c>
      <c r="AF13" s="12"/>
      <c r="AG13" s="12">
        <f t="shared" si="25"/>
        <v>6</v>
      </c>
      <c r="AH13" s="28">
        <f t="shared" si="26"/>
        <v>6</v>
      </c>
      <c r="AI13" s="40">
        <v>5</v>
      </c>
      <c r="AJ13" s="38">
        <v>15</v>
      </c>
      <c r="AK13" s="16">
        <v>3</v>
      </c>
      <c r="AL13" s="16">
        <v>8</v>
      </c>
      <c r="AM13" s="16">
        <f t="shared" si="69"/>
        <v>4</v>
      </c>
      <c r="AN13" s="28">
        <f t="shared" si="70"/>
        <v>8</v>
      </c>
      <c r="AO13" s="33">
        <v>2</v>
      </c>
      <c r="AP13" s="23">
        <f t="shared" si="2"/>
        <v>6.352941176470588</v>
      </c>
      <c r="AQ13" s="24">
        <f t="shared" si="3"/>
        <v>17</v>
      </c>
      <c r="AR13" s="25">
        <f t="shared" si="4"/>
        <v>6.823529411764706</v>
      </c>
      <c r="AS13" s="32">
        <v>20</v>
      </c>
      <c r="AT13" s="26">
        <v>4</v>
      </c>
      <c r="AU13" s="12"/>
      <c r="AV13" s="16">
        <f t="shared" si="27"/>
        <v>5</v>
      </c>
      <c r="AW13" s="28">
        <f t="shared" si="28"/>
        <v>5</v>
      </c>
      <c r="AX13" s="33">
        <v>3</v>
      </c>
      <c r="AY13" s="32">
        <v>22</v>
      </c>
      <c r="AZ13" s="26">
        <v>5</v>
      </c>
      <c r="BA13" s="12"/>
      <c r="BB13" s="16">
        <f t="shared" si="29"/>
        <v>6</v>
      </c>
      <c r="BC13" s="28">
        <f t="shared" si="30"/>
        <v>6</v>
      </c>
      <c r="BD13" s="33">
        <v>3</v>
      </c>
      <c r="BE13" s="32">
        <v>23</v>
      </c>
      <c r="BF13" s="12">
        <v>4</v>
      </c>
      <c r="BG13" s="12"/>
      <c r="BH13" s="16">
        <f t="shared" si="5"/>
        <v>5</v>
      </c>
      <c r="BI13" s="28">
        <f t="shared" si="6"/>
        <v>5</v>
      </c>
      <c r="BJ13" s="33">
        <v>4</v>
      </c>
      <c r="BK13" s="32">
        <v>23</v>
      </c>
      <c r="BL13" s="26">
        <v>4</v>
      </c>
      <c r="BM13" s="12"/>
      <c r="BN13" s="16">
        <f t="shared" si="31"/>
        <v>5</v>
      </c>
      <c r="BO13" s="28">
        <f t="shared" si="32"/>
        <v>5</v>
      </c>
      <c r="BP13" s="33">
        <v>3</v>
      </c>
      <c r="BQ13" s="32">
        <v>16</v>
      </c>
      <c r="BR13" s="53">
        <v>6</v>
      </c>
      <c r="BS13" s="12"/>
      <c r="BT13" s="16">
        <f t="shared" si="33"/>
        <v>7</v>
      </c>
      <c r="BU13" s="28">
        <f t="shared" si="34"/>
        <v>7</v>
      </c>
      <c r="BV13" s="33">
        <v>2</v>
      </c>
      <c r="BW13" s="16">
        <v>24</v>
      </c>
      <c r="BX13" s="16">
        <v>6</v>
      </c>
      <c r="BY13" s="12"/>
      <c r="BZ13" s="16">
        <f t="shared" si="35"/>
        <v>7</v>
      </c>
      <c r="CA13" s="28">
        <f t="shared" si="36"/>
        <v>7</v>
      </c>
      <c r="CB13" s="33">
        <v>3</v>
      </c>
      <c r="CC13" s="38">
        <v>24</v>
      </c>
      <c r="CD13" s="85"/>
      <c r="CE13" s="12">
        <v>5</v>
      </c>
      <c r="CF13" s="16">
        <f t="shared" si="37"/>
        <v>2</v>
      </c>
      <c r="CG13" s="28">
        <f t="shared" si="38"/>
        <v>6</v>
      </c>
      <c r="CH13" s="33">
        <v>3</v>
      </c>
      <c r="CI13" s="23">
        <f t="shared" si="7"/>
        <v>5.190476190476191</v>
      </c>
      <c r="CJ13" s="41">
        <f t="shared" si="8"/>
        <v>21</v>
      </c>
      <c r="CK13" s="42">
        <f t="shared" si="9"/>
        <v>5.761904761904762</v>
      </c>
      <c r="CL13" s="41">
        <f t="shared" si="10"/>
        <v>38</v>
      </c>
      <c r="CM13" s="43">
        <f t="shared" si="11"/>
        <v>6.2368421052631575</v>
      </c>
      <c r="CN13" s="89">
        <v>25</v>
      </c>
      <c r="CO13" s="29">
        <v>9</v>
      </c>
      <c r="CP13" s="90"/>
      <c r="CQ13" s="90">
        <f t="shared" si="39"/>
        <v>9</v>
      </c>
      <c r="CR13" s="104">
        <f t="shared" si="40"/>
        <v>9</v>
      </c>
      <c r="CS13" s="92">
        <v>3</v>
      </c>
      <c r="CT13" s="89">
        <v>20</v>
      </c>
      <c r="CU13" s="90">
        <v>7</v>
      </c>
      <c r="CV13" s="90"/>
      <c r="CW13" s="90">
        <f t="shared" si="41"/>
        <v>7</v>
      </c>
      <c r="CX13" s="104">
        <f t="shared" si="42"/>
        <v>7</v>
      </c>
      <c r="CY13" s="92">
        <v>3</v>
      </c>
      <c r="CZ13" s="89">
        <v>28</v>
      </c>
      <c r="DA13" s="29">
        <v>4</v>
      </c>
      <c r="DB13" s="90"/>
      <c r="DC13" s="90">
        <f t="shared" si="65"/>
        <v>6</v>
      </c>
      <c r="DD13" s="104">
        <f t="shared" si="66"/>
        <v>6</v>
      </c>
      <c r="DE13" s="92">
        <v>3</v>
      </c>
      <c r="DF13" s="89">
        <v>24</v>
      </c>
      <c r="DG13" s="103">
        <v>6</v>
      </c>
      <c r="DH13" s="90"/>
      <c r="DI13" s="90">
        <f t="shared" si="12"/>
        <v>7</v>
      </c>
      <c r="DJ13" s="91">
        <f t="shared" si="13"/>
        <v>7</v>
      </c>
      <c r="DK13" s="92">
        <v>3</v>
      </c>
      <c r="DL13" s="89">
        <v>21</v>
      </c>
      <c r="DM13" s="90">
        <v>7</v>
      </c>
      <c r="DN13" s="90"/>
      <c r="DO13" s="90">
        <f t="shared" si="43"/>
        <v>7</v>
      </c>
      <c r="DP13" s="91">
        <f t="shared" si="44"/>
        <v>7</v>
      </c>
      <c r="DQ13" s="92">
        <v>3</v>
      </c>
      <c r="DR13" s="89">
        <v>25</v>
      </c>
      <c r="DS13" s="29">
        <v>5</v>
      </c>
      <c r="DT13" s="90"/>
      <c r="DU13" s="90">
        <f t="shared" si="45"/>
        <v>6</v>
      </c>
      <c r="DV13" s="104">
        <f t="shared" si="46"/>
        <v>6</v>
      </c>
      <c r="DW13" s="92">
        <v>3</v>
      </c>
      <c r="DX13" s="89">
        <v>21</v>
      </c>
      <c r="DY13" s="29">
        <v>7</v>
      </c>
      <c r="DZ13" s="90"/>
      <c r="EA13" s="90">
        <f t="shared" si="47"/>
        <v>7</v>
      </c>
      <c r="EB13" s="104">
        <f t="shared" si="48"/>
        <v>7</v>
      </c>
      <c r="EC13" s="92">
        <v>4</v>
      </c>
      <c r="ED13" s="89">
        <v>23</v>
      </c>
      <c r="EE13" s="29">
        <v>6</v>
      </c>
      <c r="EF13" s="90"/>
      <c r="EG13" s="90">
        <f t="shared" si="49"/>
        <v>7</v>
      </c>
      <c r="EH13" s="104">
        <f t="shared" si="50"/>
        <v>7</v>
      </c>
      <c r="EI13" s="109">
        <v>4</v>
      </c>
      <c r="EJ13" s="89">
        <v>27</v>
      </c>
      <c r="EK13" s="103">
        <v>9</v>
      </c>
      <c r="EL13" s="90"/>
      <c r="EM13" s="90">
        <f t="shared" si="51"/>
        <v>8</v>
      </c>
      <c r="EN13" s="104">
        <f t="shared" si="52"/>
        <v>8</v>
      </c>
      <c r="EO13" s="109">
        <v>4</v>
      </c>
      <c r="EP13" s="23">
        <f t="shared" si="14"/>
        <v>7.133333333333334</v>
      </c>
      <c r="EQ13" s="41">
        <f t="shared" si="15"/>
        <v>30</v>
      </c>
      <c r="ER13" s="42">
        <f t="shared" si="16"/>
        <v>7.133333333333334</v>
      </c>
      <c r="ES13" s="99">
        <v>30</v>
      </c>
      <c r="ET13" s="125">
        <v>7</v>
      </c>
      <c r="EU13" s="108"/>
      <c r="EV13" s="108">
        <f t="shared" si="53"/>
        <v>7</v>
      </c>
      <c r="EW13" s="104">
        <f t="shared" si="54"/>
        <v>7</v>
      </c>
      <c r="EX13" s="109">
        <v>3</v>
      </c>
      <c r="EY13" s="89">
        <v>24</v>
      </c>
      <c r="EZ13" s="125">
        <v>7</v>
      </c>
      <c r="FA13" s="90"/>
      <c r="FB13" s="108">
        <f t="shared" si="55"/>
        <v>7</v>
      </c>
      <c r="FC13" s="104">
        <f t="shared" si="56"/>
        <v>7</v>
      </c>
      <c r="FD13" s="109">
        <v>3</v>
      </c>
      <c r="FE13" s="89">
        <v>21</v>
      </c>
      <c r="FF13" s="29">
        <v>9</v>
      </c>
      <c r="FG13" s="90"/>
      <c r="FH13" s="90">
        <f t="shared" si="57"/>
        <v>8</v>
      </c>
      <c r="FI13" s="104">
        <f t="shared" si="58"/>
        <v>8</v>
      </c>
      <c r="FJ13" s="92">
        <v>3</v>
      </c>
      <c r="FK13" s="89">
        <v>32</v>
      </c>
      <c r="FL13" s="90">
        <v>5</v>
      </c>
      <c r="FM13" s="90"/>
      <c r="FN13" s="90">
        <f t="shared" si="59"/>
        <v>6</v>
      </c>
      <c r="FO13" s="104">
        <f t="shared" si="60"/>
        <v>6</v>
      </c>
      <c r="FP13" s="92">
        <v>3</v>
      </c>
      <c r="FQ13" s="89">
        <v>22</v>
      </c>
      <c r="FR13" s="29">
        <v>8</v>
      </c>
      <c r="FS13" s="90"/>
      <c r="FT13" s="90">
        <f t="shared" si="67"/>
        <v>8</v>
      </c>
      <c r="FU13" s="104">
        <f t="shared" si="68"/>
        <v>8</v>
      </c>
      <c r="FV13" s="92">
        <v>3</v>
      </c>
      <c r="FW13" s="130">
        <v>32</v>
      </c>
      <c r="FX13" s="131">
        <v>7</v>
      </c>
      <c r="FZ13" s="108">
        <f t="shared" si="17"/>
        <v>7</v>
      </c>
      <c r="GA13" s="91">
        <f t="shared" si="18"/>
        <v>7</v>
      </c>
      <c r="GB13" s="92">
        <v>3</v>
      </c>
      <c r="GC13" s="130">
        <v>23</v>
      </c>
      <c r="GD13" s="132">
        <v>6</v>
      </c>
      <c r="GF13" s="108">
        <f t="shared" si="19"/>
        <v>7</v>
      </c>
      <c r="GG13" s="91">
        <f t="shared" si="20"/>
        <v>7</v>
      </c>
      <c r="GH13" s="92">
        <v>3</v>
      </c>
      <c r="GI13" s="133">
        <v>22</v>
      </c>
      <c r="GJ13" s="132">
        <v>6</v>
      </c>
      <c r="GL13" s="108">
        <f t="shared" si="21"/>
        <v>6</v>
      </c>
      <c r="GM13" s="91">
        <f t="shared" si="22"/>
        <v>6</v>
      </c>
      <c r="GN13" s="92">
        <v>3</v>
      </c>
      <c r="GO13" s="130">
        <v>21</v>
      </c>
      <c r="GP13" s="132">
        <v>8</v>
      </c>
      <c r="GR13" s="108">
        <f t="shared" si="23"/>
        <v>8</v>
      </c>
      <c r="GS13" s="91">
        <f t="shared" si="24"/>
        <v>8</v>
      </c>
      <c r="GT13" s="92">
        <v>3</v>
      </c>
    </row>
    <row r="14" spans="1:202" ht="18">
      <c r="A14" s="16">
        <v>13</v>
      </c>
      <c r="B14" s="12">
        <v>1107040122</v>
      </c>
      <c r="C14" s="12" t="s">
        <v>186</v>
      </c>
      <c r="D14" s="58" t="s">
        <v>101</v>
      </c>
      <c r="E14" s="13" t="s">
        <v>128</v>
      </c>
      <c r="F14" s="44"/>
      <c r="G14" s="66" t="s">
        <v>128</v>
      </c>
      <c r="H14" s="14" t="s">
        <v>205</v>
      </c>
      <c r="I14" s="78" t="s">
        <v>118</v>
      </c>
      <c r="J14" s="67" t="s">
        <v>81</v>
      </c>
      <c r="K14" s="67">
        <v>6</v>
      </c>
      <c r="L14" s="38">
        <v>25</v>
      </c>
      <c r="M14" s="16">
        <v>6</v>
      </c>
      <c r="N14" s="16"/>
      <c r="O14" s="16">
        <f t="shared" si="61"/>
        <v>7</v>
      </c>
      <c r="P14" s="28">
        <f t="shared" si="62"/>
        <v>7</v>
      </c>
      <c r="Q14" s="33">
        <v>2</v>
      </c>
      <c r="R14" s="32">
        <v>26</v>
      </c>
      <c r="S14" s="12">
        <v>7</v>
      </c>
      <c r="T14" s="12"/>
      <c r="U14" s="16">
        <f t="shared" si="63"/>
        <v>8</v>
      </c>
      <c r="V14" s="28">
        <f t="shared" si="1"/>
        <v>8</v>
      </c>
      <c r="W14" s="33">
        <v>4</v>
      </c>
      <c r="X14" s="38">
        <v>29</v>
      </c>
      <c r="Y14" s="16">
        <v>5</v>
      </c>
      <c r="Z14" s="16"/>
      <c r="AA14" s="16">
        <f t="shared" si="64"/>
        <v>6</v>
      </c>
      <c r="AB14" s="28">
        <f t="shared" si="0"/>
        <v>6</v>
      </c>
      <c r="AC14" s="33">
        <v>4</v>
      </c>
      <c r="AD14" s="32">
        <v>32</v>
      </c>
      <c r="AE14" s="12">
        <v>5</v>
      </c>
      <c r="AF14" s="12"/>
      <c r="AG14" s="12">
        <f t="shared" si="25"/>
        <v>6</v>
      </c>
      <c r="AH14" s="28">
        <f t="shared" si="26"/>
        <v>6</v>
      </c>
      <c r="AI14" s="40">
        <v>5</v>
      </c>
      <c r="AJ14" s="38">
        <v>16</v>
      </c>
      <c r="AK14" s="16">
        <v>9</v>
      </c>
      <c r="AL14" s="16"/>
      <c r="AM14" s="16">
        <f t="shared" si="69"/>
        <v>9</v>
      </c>
      <c r="AN14" s="28">
        <f t="shared" si="70"/>
        <v>9</v>
      </c>
      <c r="AO14" s="33">
        <v>2</v>
      </c>
      <c r="AP14" s="23">
        <f t="shared" si="2"/>
        <v>6.9411764705882355</v>
      </c>
      <c r="AQ14" s="24">
        <f t="shared" si="3"/>
        <v>17</v>
      </c>
      <c r="AR14" s="25">
        <f t="shared" si="4"/>
        <v>6.9411764705882355</v>
      </c>
      <c r="AS14" s="32">
        <v>22</v>
      </c>
      <c r="AT14" s="26">
        <v>5</v>
      </c>
      <c r="AU14" s="12"/>
      <c r="AV14" s="16">
        <f t="shared" si="27"/>
        <v>6</v>
      </c>
      <c r="AW14" s="28">
        <f t="shared" si="28"/>
        <v>6</v>
      </c>
      <c r="AX14" s="33">
        <v>3</v>
      </c>
      <c r="AY14" s="32">
        <v>20</v>
      </c>
      <c r="AZ14" s="26">
        <v>7</v>
      </c>
      <c r="BA14" s="12"/>
      <c r="BB14" s="16">
        <f t="shared" si="29"/>
        <v>7</v>
      </c>
      <c r="BC14" s="28">
        <f t="shared" si="30"/>
        <v>7</v>
      </c>
      <c r="BD14" s="33">
        <v>3</v>
      </c>
      <c r="BE14" s="32">
        <v>24</v>
      </c>
      <c r="BF14" s="12">
        <v>7</v>
      </c>
      <c r="BG14" s="12"/>
      <c r="BH14" s="16">
        <f t="shared" si="5"/>
        <v>7</v>
      </c>
      <c r="BI14" s="28">
        <f t="shared" si="6"/>
        <v>7</v>
      </c>
      <c r="BJ14" s="33">
        <v>4</v>
      </c>
      <c r="BK14" s="32">
        <v>15</v>
      </c>
      <c r="BL14" s="26">
        <v>3</v>
      </c>
      <c r="BM14" s="12">
        <v>5</v>
      </c>
      <c r="BN14" s="16">
        <f t="shared" si="31"/>
        <v>4</v>
      </c>
      <c r="BO14" s="28">
        <f t="shared" si="32"/>
        <v>5</v>
      </c>
      <c r="BP14" s="33">
        <v>3</v>
      </c>
      <c r="BQ14" s="32">
        <v>17</v>
      </c>
      <c r="BR14" s="53">
        <v>6</v>
      </c>
      <c r="BS14" s="12"/>
      <c r="BT14" s="16">
        <f t="shared" si="33"/>
        <v>7</v>
      </c>
      <c r="BU14" s="28">
        <f t="shared" si="34"/>
        <v>7</v>
      </c>
      <c r="BV14" s="33">
        <v>2</v>
      </c>
      <c r="BW14" s="16">
        <v>22</v>
      </c>
      <c r="BX14" s="16">
        <v>5</v>
      </c>
      <c r="BY14" s="12"/>
      <c r="BZ14" s="16">
        <f t="shared" si="35"/>
        <v>6</v>
      </c>
      <c r="CA14" s="28">
        <f t="shared" si="36"/>
        <v>6</v>
      </c>
      <c r="CB14" s="33">
        <v>3</v>
      </c>
      <c r="CC14" s="38">
        <v>18</v>
      </c>
      <c r="CD14" s="29">
        <v>4</v>
      </c>
      <c r="CE14" s="12"/>
      <c r="CF14" s="16">
        <f t="shared" si="37"/>
        <v>5</v>
      </c>
      <c r="CG14" s="28">
        <f t="shared" si="38"/>
        <v>5</v>
      </c>
      <c r="CH14" s="33">
        <v>3</v>
      </c>
      <c r="CI14" s="23">
        <f t="shared" si="7"/>
        <v>6</v>
      </c>
      <c r="CJ14" s="41">
        <f t="shared" si="8"/>
        <v>21</v>
      </c>
      <c r="CK14" s="42">
        <f t="shared" si="9"/>
        <v>6.142857142857143</v>
      </c>
      <c r="CL14" s="41">
        <f t="shared" si="10"/>
        <v>38</v>
      </c>
      <c r="CM14" s="43">
        <f t="shared" si="11"/>
        <v>6.5</v>
      </c>
      <c r="CN14" s="89">
        <v>24</v>
      </c>
      <c r="CO14" s="29">
        <v>7</v>
      </c>
      <c r="CP14" s="90"/>
      <c r="CQ14" s="90">
        <f t="shared" si="39"/>
        <v>7</v>
      </c>
      <c r="CR14" s="104">
        <f t="shared" si="40"/>
        <v>7</v>
      </c>
      <c r="CS14" s="92">
        <v>3</v>
      </c>
      <c r="CT14" s="89">
        <v>23</v>
      </c>
      <c r="CU14" s="90">
        <v>6</v>
      </c>
      <c r="CV14" s="90"/>
      <c r="CW14" s="90">
        <f t="shared" si="41"/>
        <v>7</v>
      </c>
      <c r="CX14" s="104">
        <f t="shared" si="42"/>
        <v>7</v>
      </c>
      <c r="CY14" s="92">
        <v>3</v>
      </c>
      <c r="CZ14" s="89">
        <v>22</v>
      </c>
      <c r="DA14" s="29">
        <v>3</v>
      </c>
      <c r="DB14" s="90">
        <v>4</v>
      </c>
      <c r="DC14" s="90">
        <f t="shared" si="65"/>
        <v>4</v>
      </c>
      <c r="DD14" s="104">
        <f t="shared" si="66"/>
        <v>5</v>
      </c>
      <c r="DE14" s="92">
        <v>3</v>
      </c>
      <c r="DF14" s="89">
        <v>23</v>
      </c>
      <c r="DG14" s="103">
        <v>7</v>
      </c>
      <c r="DH14" s="90"/>
      <c r="DI14" s="90">
        <f t="shared" si="12"/>
        <v>7</v>
      </c>
      <c r="DJ14" s="91">
        <f t="shared" si="13"/>
        <v>7</v>
      </c>
      <c r="DK14" s="92">
        <v>3</v>
      </c>
      <c r="DL14" s="89">
        <v>22</v>
      </c>
      <c r="DM14" s="90">
        <v>5</v>
      </c>
      <c r="DN14" s="102"/>
      <c r="DO14" s="90">
        <f t="shared" si="43"/>
        <v>6</v>
      </c>
      <c r="DP14" s="91">
        <f t="shared" si="44"/>
        <v>6</v>
      </c>
      <c r="DQ14" s="92">
        <v>3</v>
      </c>
      <c r="DR14" s="89">
        <v>21</v>
      </c>
      <c r="DS14" s="29">
        <v>6</v>
      </c>
      <c r="DT14" s="90"/>
      <c r="DU14" s="90">
        <f t="shared" si="45"/>
        <v>6</v>
      </c>
      <c r="DV14" s="104">
        <f t="shared" si="46"/>
        <v>6</v>
      </c>
      <c r="DW14" s="92">
        <v>3</v>
      </c>
      <c r="DX14" s="89">
        <v>19</v>
      </c>
      <c r="DY14" s="29">
        <v>8</v>
      </c>
      <c r="DZ14" s="90"/>
      <c r="EA14" s="90">
        <f t="shared" si="47"/>
        <v>8</v>
      </c>
      <c r="EB14" s="104">
        <f t="shared" si="48"/>
        <v>8</v>
      </c>
      <c r="EC14" s="92">
        <v>4</v>
      </c>
      <c r="ED14" s="89">
        <v>23</v>
      </c>
      <c r="EE14" s="29">
        <v>5</v>
      </c>
      <c r="EF14" s="90"/>
      <c r="EG14" s="90">
        <f t="shared" si="49"/>
        <v>6</v>
      </c>
      <c r="EH14" s="104">
        <f t="shared" si="50"/>
        <v>6</v>
      </c>
      <c r="EI14" s="109">
        <v>4</v>
      </c>
      <c r="EJ14" s="89">
        <v>22</v>
      </c>
      <c r="EK14" s="103">
        <v>8</v>
      </c>
      <c r="EL14" s="90"/>
      <c r="EM14" s="90">
        <f t="shared" si="51"/>
        <v>7</v>
      </c>
      <c r="EN14" s="104">
        <f t="shared" si="52"/>
        <v>7</v>
      </c>
      <c r="EO14" s="109">
        <v>4</v>
      </c>
      <c r="EP14" s="23">
        <f t="shared" si="14"/>
        <v>6.5</v>
      </c>
      <c r="EQ14" s="41">
        <f t="shared" si="15"/>
        <v>30</v>
      </c>
      <c r="ER14" s="42">
        <f t="shared" si="16"/>
        <v>6.6</v>
      </c>
      <c r="ES14" s="99">
        <v>31</v>
      </c>
      <c r="ET14" s="125">
        <v>7</v>
      </c>
      <c r="EU14" s="108"/>
      <c r="EV14" s="108">
        <f t="shared" si="53"/>
        <v>7</v>
      </c>
      <c r="EW14" s="104">
        <f t="shared" si="54"/>
        <v>7</v>
      </c>
      <c r="EX14" s="109">
        <v>3</v>
      </c>
      <c r="EY14" s="89">
        <v>25</v>
      </c>
      <c r="EZ14" s="125">
        <v>7</v>
      </c>
      <c r="FA14" s="90"/>
      <c r="FB14" s="108">
        <f t="shared" si="55"/>
        <v>7</v>
      </c>
      <c r="FC14" s="104">
        <f t="shared" si="56"/>
        <v>7</v>
      </c>
      <c r="FD14" s="109">
        <v>3</v>
      </c>
      <c r="FE14" s="89">
        <v>20</v>
      </c>
      <c r="FF14" s="29">
        <v>7</v>
      </c>
      <c r="FG14" s="90"/>
      <c r="FH14" s="90">
        <f t="shared" si="57"/>
        <v>7</v>
      </c>
      <c r="FI14" s="104">
        <f t="shared" si="58"/>
        <v>7</v>
      </c>
      <c r="FJ14" s="92">
        <v>3</v>
      </c>
      <c r="FK14" s="89">
        <v>30</v>
      </c>
      <c r="FL14" s="90">
        <v>4</v>
      </c>
      <c r="FM14" s="90"/>
      <c r="FN14" s="90">
        <f t="shared" si="59"/>
        <v>5</v>
      </c>
      <c r="FO14" s="104">
        <f t="shared" si="60"/>
        <v>5</v>
      </c>
      <c r="FP14" s="92">
        <v>3</v>
      </c>
      <c r="FQ14" s="89">
        <v>23</v>
      </c>
      <c r="FR14" s="29">
        <v>8</v>
      </c>
      <c r="FS14" s="90"/>
      <c r="FT14" s="90">
        <f t="shared" si="67"/>
        <v>8</v>
      </c>
      <c r="FU14" s="104">
        <f t="shared" si="68"/>
        <v>8</v>
      </c>
      <c r="FV14" s="92">
        <v>3</v>
      </c>
      <c r="FW14" s="130">
        <v>32</v>
      </c>
      <c r="FX14" s="131">
        <v>9</v>
      </c>
      <c r="FZ14" s="108">
        <f t="shared" si="17"/>
        <v>9</v>
      </c>
      <c r="GA14" s="91">
        <f t="shared" si="18"/>
        <v>9</v>
      </c>
      <c r="GB14" s="92">
        <v>3</v>
      </c>
      <c r="GC14" s="130">
        <v>23</v>
      </c>
      <c r="GD14" s="132">
        <v>5</v>
      </c>
      <c r="GF14" s="108">
        <f t="shared" si="19"/>
        <v>6</v>
      </c>
      <c r="GG14" s="91">
        <f t="shared" si="20"/>
        <v>6</v>
      </c>
      <c r="GH14" s="92">
        <v>3</v>
      </c>
      <c r="GI14" s="133">
        <v>23</v>
      </c>
      <c r="GJ14" s="132">
        <v>9</v>
      </c>
      <c r="GL14" s="108">
        <f t="shared" si="21"/>
        <v>9</v>
      </c>
      <c r="GM14" s="91">
        <f t="shared" si="22"/>
        <v>9</v>
      </c>
      <c r="GN14" s="92">
        <v>3</v>
      </c>
      <c r="GO14" s="130">
        <v>22</v>
      </c>
      <c r="GP14" s="132">
        <v>8</v>
      </c>
      <c r="GR14" s="108">
        <f t="shared" si="23"/>
        <v>8</v>
      </c>
      <c r="GS14" s="91">
        <f t="shared" si="24"/>
        <v>8</v>
      </c>
      <c r="GT14" s="92">
        <v>3</v>
      </c>
    </row>
    <row r="15" spans="1:202" ht="18">
      <c r="A15" s="16">
        <v>14</v>
      </c>
      <c r="B15" s="12">
        <v>1107040124</v>
      </c>
      <c r="C15" s="12" t="s">
        <v>186</v>
      </c>
      <c r="D15" s="58" t="s">
        <v>109</v>
      </c>
      <c r="E15" s="13" t="s">
        <v>96</v>
      </c>
      <c r="F15" s="44"/>
      <c r="G15" s="66" t="s">
        <v>96</v>
      </c>
      <c r="H15" s="14" t="s">
        <v>206</v>
      </c>
      <c r="I15" s="78" t="s">
        <v>207</v>
      </c>
      <c r="J15" s="67" t="s">
        <v>81</v>
      </c>
      <c r="K15" s="67">
        <v>6</v>
      </c>
      <c r="L15" s="38">
        <v>27</v>
      </c>
      <c r="M15" s="16">
        <v>7</v>
      </c>
      <c r="N15" s="16"/>
      <c r="O15" s="16">
        <f t="shared" si="61"/>
        <v>8</v>
      </c>
      <c r="P15" s="28">
        <f t="shared" si="62"/>
        <v>8</v>
      </c>
      <c r="Q15" s="33">
        <v>2</v>
      </c>
      <c r="R15" s="32">
        <v>22</v>
      </c>
      <c r="S15" s="12">
        <v>5</v>
      </c>
      <c r="T15" s="12"/>
      <c r="U15" s="16">
        <f t="shared" si="63"/>
        <v>6</v>
      </c>
      <c r="V15" s="28">
        <f t="shared" si="1"/>
        <v>6</v>
      </c>
      <c r="W15" s="33">
        <v>4</v>
      </c>
      <c r="X15" s="38">
        <v>27</v>
      </c>
      <c r="Y15" s="16">
        <v>5</v>
      </c>
      <c r="Z15" s="16"/>
      <c r="AA15" s="16">
        <f t="shared" si="64"/>
        <v>6</v>
      </c>
      <c r="AB15" s="28">
        <f t="shared" si="0"/>
        <v>6</v>
      </c>
      <c r="AC15" s="33">
        <v>4</v>
      </c>
      <c r="AD15" s="32">
        <v>27</v>
      </c>
      <c r="AE15" s="12">
        <v>4</v>
      </c>
      <c r="AF15" s="12"/>
      <c r="AG15" s="12">
        <f t="shared" si="25"/>
        <v>5</v>
      </c>
      <c r="AH15" s="28">
        <f t="shared" si="26"/>
        <v>5</v>
      </c>
      <c r="AI15" s="40">
        <v>5</v>
      </c>
      <c r="AJ15" s="38">
        <v>14</v>
      </c>
      <c r="AK15" s="16">
        <v>6</v>
      </c>
      <c r="AL15" s="16"/>
      <c r="AM15" s="16">
        <f t="shared" si="69"/>
        <v>6</v>
      </c>
      <c r="AN15" s="28">
        <f t="shared" si="70"/>
        <v>6</v>
      </c>
      <c r="AO15" s="33">
        <v>2</v>
      </c>
      <c r="AP15" s="23">
        <f t="shared" si="2"/>
        <v>5.9411764705882355</v>
      </c>
      <c r="AQ15" s="24">
        <f t="shared" si="3"/>
        <v>17</v>
      </c>
      <c r="AR15" s="25">
        <f t="shared" si="4"/>
        <v>5.9411764705882355</v>
      </c>
      <c r="AS15" s="47">
        <v>24</v>
      </c>
      <c r="AT15" s="46">
        <v>7</v>
      </c>
      <c r="AU15" s="45"/>
      <c r="AV15" s="16">
        <f t="shared" si="27"/>
        <v>7</v>
      </c>
      <c r="AW15" s="28">
        <f t="shared" si="28"/>
        <v>7</v>
      </c>
      <c r="AX15" s="33">
        <v>3</v>
      </c>
      <c r="AY15" s="32">
        <v>20</v>
      </c>
      <c r="AZ15" s="26">
        <v>4</v>
      </c>
      <c r="BA15" s="12"/>
      <c r="BB15" s="16">
        <f t="shared" si="29"/>
        <v>5</v>
      </c>
      <c r="BC15" s="28">
        <f t="shared" si="30"/>
        <v>5</v>
      </c>
      <c r="BD15" s="33">
        <v>3</v>
      </c>
      <c r="BE15" s="32">
        <v>23</v>
      </c>
      <c r="BF15" s="12">
        <v>3</v>
      </c>
      <c r="BG15" s="12">
        <v>7</v>
      </c>
      <c r="BH15" s="16">
        <f t="shared" si="5"/>
        <v>4</v>
      </c>
      <c r="BI15" s="28">
        <f t="shared" si="6"/>
        <v>7</v>
      </c>
      <c r="BJ15" s="33">
        <v>4</v>
      </c>
      <c r="BK15" s="47">
        <v>19</v>
      </c>
      <c r="BL15" s="45">
        <v>5</v>
      </c>
      <c r="BM15" s="45"/>
      <c r="BN15" s="16">
        <f t="shared" si="31"/>
        <v>5</v>
      </c>
      <c r="BO15" s="28">
        <f t="shared" si="32"/>
        <v>5</v>
      </c>
      <c r="BP15" s="33">
        <v>3</v>
      </c>
      <c r="BQ15" s="32">
        <v>17</v>
      </c>
      <c r="BR15" s="53">
        <v>6</v>
      </c>
      <c r="BS15" s="12"/>
      <c r="BT15" s="16">
        <f t="shared" si="33"/>
        <v>7</v>
      </c>
      <c r="BU15" s="28">
        <f t="shared" si="34"/>
        <v>7</v>
      </c>
      <c r="BV15" s="33">
        <v>2</v>
      </c>
      <c r="BW15" s="16">
        <v>20</v>
      </c>
      <c r="BX15" s="16">
        <v>7</v>
      </c>
      <c r="BY15" s="45"/>
      <c r="BZ15" s="16">
        <f t="shared" si="35"/>
        <v>7</v>
      </c>
      <c r="CA15" s="28">
        <f t="shared" si="36"/>
        <v>7</v>
      </c>
      <c r="CB15" s="33">
        <v>3</v>
      </c>
      <c r="CC15" s="38">
        <v>18</v>
      </c>
      <c r="CD15" s="29">
        <v>4</v>
      </c>
      <c r="CE15" s="45"/>
      <c r="CF15" s="16">
        <f t="shared" si="37"/>
        <v>5</v>
      </c>
      <c r="CG15" s="28">
        <f t="shared" si="38"/>
        <v>5</v>
      </c>
      <c r="CH15" s="33">
        <v>3</v>
      </c>
      <c r="CI15" s="23">
        <f t="shared" si="7"/>
        <v>5.571428571428571</v>
      </c>
      <c r="CJ15" s="41">
        <f t="shared" si="8"/>
        <v>21</v>
      </c>
      <c r="CK15" s="42">
        <f t="shared" si="9"/>
        <v>6.142857142857143</v>
      </c>
      <c r="CL15" s="41">
        <f t="shared" si="10"/>
        <v>38</v>
      </c>
      <c r="CM15" s="43">
        <f t="shared" si="11"/>
        <v>6.052631578947368</v>
      </c>
      <c r="CN15" s="89">
        <v>19</v>
      </c>
      <c r="CO15" s="29">
        <v>8</v>
      </c>
      <c r="CP15" s="90"/>
      <c r="CQ15" s="90">
        <f t="shared" si="39"/>
        <v>8</v>
      </c>
      <c r="CR15" s="104">
        <f t="shared" si="40"/>
        <v>8</v>
      </c>
      <c r="CS15" s="92">
        <v>3</v>
      </c>
      <c r="CT15" s="89">
        <v>19</v>
      </c>
      <c r="CU15" s="90">
        <v>8</v>
      </c>
      <c r="CV15" s="90"/>
      <c r="CW15" s="90">
        <f t="shared" si="41"/>
        <v>8</v>
      </c>
      <c r="CX15" s="104">
        <f t="shared" si="42"/>
        <v>8</v>
      </c>
      <c r="CY15" s="92">
        <v>3</v>
      </c>
      <c r="CZ15" s="89">
        <v>23</v>
      </c>
      <c r="DA15" s="29">
        <v>4</v>
      </c>
      <c r="DB15" s="90"/>
      <c r="DC15" s="90">
        <f t="shared" si="65"/>
        <v>5</v>
      </c>
      <c r="DD15" s="104">
        <f t="shared" si="66"/>
        <v>5</v>
      </c>
      <c r="DE15" s="92">
        <v>3</v>
      </c>
      <c r="DF15" s="89">
        <v>22</v>
      </c>
      <c r="DG15" s="103">
        <v>6</v>
      </c>
      <c r="DH15" s="90"/>
      <c r="DI15" s="90">
        <f t="shared" si="12"/>
        <v>6</v>
      </c>
      <c r="DJ15" s="91">
        <f t="shared" si="13"/>
        <v>6</v>
      </c>
      <c r="DK15" s="92">
        <v>3</v>
      </c>
      <c r="DL15" s="89">
        <v>25</v>
      </c>
      <c r="DM15" s="90">
        <v>6</v>
      </c>
      <c r="DN15" s="90"/>
      <c r="DO15" s="90">
        <f t="shared" si="43"/>
        <v>7</v>
      </c>
      <c r="DP15" s="91">
        <f t="shared" si="44"/>
        <v>7</v>
      </c>
      <c r="DQ15" s="92">
        <v>3</v>
      </c>
      <c r="DR15" s="89">
        <v>24</v>
      </c>
      <c r="DS15" s="29">
        <v>6</v>
      </c>
      <c r="DT15" s="90"/>
      <c r="DU15" s="90">
        <f t="shared" si="45"/>
        <v>7</v>
      </c>
      <c r="DV15" s="104">
        <f t="shared" si="46"/>
        <v>7</v>
      </c>
      <c r="DW15" s="92">
        <v>3</v>
      </c>
      <c r="DX15" s="89">
        <v>23</v>
      </c>
      <c r="DY15" s="29">
        <v>7</v>
      </c>
      <c r="DZ15" s="90"/>
      <c r="EA15" s="90">
        <f t="shared" si="47"/>
        <v>7</v>
      </c>
      <c r="EB15" s="104">
        <f t="shared" si="48"/>
        <v>7</v>
      </c>
      <c r="EC15" s="92">
        <v>4</v>
      </c>
      <c r="ED15" s="89">
        <v>25</v>
      </c>
      <c r="EE15" s="29">
        <v>6</v>
      </c>
      <c r="EF15" s="90"/>
      <c r="EG15" s="90">
        <f t="shared" si="49"/>
        <v>7</v>
      </c>
      <c r="EH15" s="104">
        <f t="shared" si="50"/>
        <v>7</v>
      </c>
      <c r="EI15" s="109">
        <v>4</v>
      </c>
      <c r="EJ15" s="89">
        <v>23</v>
      </c>
      <c r="EK15" s="103">
        <v>9</v>
      </c>
      <c r="EL15" s="90"/>
      <c r="EM15" s="90">
        <f t="shared" si="51"/>
        <v>8</v>
      </c>
      <c r="EN15" s="104">
        <f t="shared" si="52"/>
        <v>8</v>
      </c>
      <c r="EO15" s="109">
        <v>4</v>
      </c>
      <c r="EP15" s="23">
        <f t="shared" si="14"/>
        <v>7.033333333333333</v>
      </c>
      <c r="EQ15" s="41">
        <f t="shared" si="15"/>
        <v>30</v>
      </c>
      <c r="ER15" s="42">
        <f t="shared" si="16"/>
        <v>7.033333333333333</v>
      </c>
      <c r="ES15" s="99">
        <v>33</v>
      </c>
      <c r="ET15" s="125">
        <v>8</v>
      </c>
      <c r="EU15" s="108"/>
      <c r="EV15" s="108">
        <f t="shared" si="53"/>
        <v>8</v>
      </c>
      <c r="EW15" s="104">
        <f t="shared" si="54"/>
        <v>8</v>
      </c>
      <c r="EX15" s="109">
        <v>3</v>
      </c>
      <c r="EY15" s="89">
        <v>26</v>
      </c>
      <c r="EZ15" s="125">
        <v>6</v>
      </c>
      <c r="FA15" s="90"/>
      <c r="FB15" s="108">
        <f t="shared" si="55"/>
        <v>7</v>
      </c>
      <c r="FC15" s="104">
        <f t="shared" si="56"/>
        <v>7</v>
      </c>
      <c r="FD15" s="109">
        <v>3</v>
      </c>
      <c r="FE15" s="89">
        <v>22</v>
      </c>
      <c r="FF15" s="29">
        <v>8</v>
      </c>
      <c r="FG15" s="90"/>
      <c r="FH15" s="90">
        <f t="shared" si="57"/>
        <v>8</v>
      </c>
      <c r="FI15" s="104">
        <f t="shared" si="58"/>
        <v>8</v>
      </c>
      <c r="FJ15" s="92">
        <v>3</v>
      </c>
      <c r="FK15" s="89">
        <v>25</v>
      </c>
      <c r="FL15" s="90">
        <v>4</v>
      </c>
      <c r="FM15" s="90"/>
      <c r="FN15" s="90">
        <f t="shared" si="59"/>
        <v>5</v>
      </c>
      <c r="FO15" s="104">
        <f t="shared" si="60"/>
        <v>5</v>
      </c>
      <c r="FP15" s="92">
        <v>3</v>
      </c>
      <c r="FQ15" s="89">
        <v>22</v>
      </c>
      <c r="FR15" s="29">
        <v>8</v>
      </c>
      <c r="FS15" s="90"/>
      <c r="FT15" s="90">
        <f t="shared" si="67"/>
        <v>8</v>
      </c>
      <c r="FU15" s="104">
        <f t="shared" si="68"/>
        <v>8</v>
      </c>
      <c r="FV15" s="92">
        <v>3</v>
      </c>
      <c r="FW15" s="130">
        <v>38</v>
      </c>
      <c r="FX15" s="131">
        <v>7</v>
      </c>
      <c r="FZ15" s="108">
        <f t="shared" si="17"/>
        <v>8</v>
      </c>
      <c r="GA15" s="91">
        <f t="shared" si="18"/>
        <v>8</v>
      </c>
      <c r="GB15" s="92">
        <v>3</v>
      </c>
      <c r="GC15" s="130">
        <v>22</v>
      </c>
      <c r="GD15" s="132">
        <v>5</v>
      </c>
      <c r="GF15" s="108">
        <f t="shared" si="19"/>
        <v>6</v>
      </c>
      <c r="GG15" s="91">
        <f t="shared" si="20"/>
        <v>6</v>
      </c>
      <c r="GH15" s="92">
        <v>3</v>
      </c>
      <c r="GI15" s="133">
        <v>26</v>
      </c>
      <c r="GJ15" s="132">
        <v>7</v>
      </c>
      <c r="GL15" s="108">
        <f t="shared" si="21"/>
        <v>8</v>
      </c>
      <c r="GM15" s="91">
        <f t="shared" si="22"/>
        <v>8</v>
      </c>
      <c r="GN15" s="92">
        <v>3</v>
      </c>
      <c r="GO15" s="130">
        <v>20</v>
      </c>
      <c r="GP15" s="132">
        <v>6</v>
      </c>
      <c r="GR15" s="108">
        <f t="shared" si="23"/>
        <v>6</v>
      </c>
      <c r="GS15" s="91">
        <f t="shared" si="24"/>
        <v>6</v>
      </c>
      <c r="GT15" s="92">
        <v>3</v>
      </c>
    </row>
    <row r="16" spans="1:202" ht="18">
      <c r="A16" s="16">
        <v>15</v>
      </c>
      <c r="B16" s="12">
        <v>1107040125</v>
      </c>
      <c r="C16" s="12" t="s">
        <v>186</v>
      </c>
      <c r="D16" s="58" t="s">
        <v>119</v>
      </c>
      <c r="E16" s="13" t="s">
        <v>97</v>
      </c>
      <c r="F16" s="44"/>
      <c r="G16" s="66" t="s">
        <v>97</v>
      </c>
      <c r="H16" s="14" t="s">
        <v>133</v>
      </c>
      <c r="I16" s="78" t="s">
        <v>208</v>
      </c>
      <c r="J16" s="67" t="s">
        <v>81</v>
      </c>
      <c r="K16" s="67">
        <v>8</v>
      </c>
      <c r="L16" s="38">
        <v>22</v>
      </c>
      <c r="M16" s="16">
        <v>5</v>
      </c>
      <c r="N16" s="16"/>
      <c r="O16" s="16">
        <f t="shared" si="61"/>
        <v>6</v>
      </c>
      <c r="P16" s="28">
        <f t="shared" si="62"/>
        <v>6</v>
      </c>
      <c r="Q16" s="33">
        <v>2</v>
      </c>
      <c r="R16" s="32">
        <v>24</v>
      </c>
      <c r="S16" s="12">
        <v>4</v>
      </c>
      <c r="T16" s="12"/>
      <c r="U16" s="16">
        <f t="shared" si="63"/>
        <v>5</v>
      </c>
      <c r="V16" s="28">
        <f t="shared" si="1"/>
        <v>5</v>
      </c>
      <c r="W16" s="33">
        <v>4</v>
      </c>
      <c r="X16" s="38">
        <v>26</v>
      </c>
      <c r="Y16" s="16">
        <v>5</v>
      </c>
      <c r="Z16" s="16"/>
      <c r="AA16" s="16">
        <f t="shared" si="64"/>
        <v>6</v>
      </c>
      <c r="AB16" s="28">
        <f t="shared" si="0"/>
        <v>6</v>
      </c>
      <c r="AC16" s="33">
        <v>4</v>
      </c>
      <c r="AD16" s="32">
        <v>27</v>
      </c>
      <c r="AE16" s="12">
        <v>4</v>
      </c>
      <c r="AF16" s="12"/>
      <c r="AG16" s="12">
        <f t="shared" si="25"/>
        <v>5</v>
      </c>
      <c r="AH16" s="28">
        <f t="shared" si="26"/>
        <v>5</v>
      </c>
      <c r="AI16" s="40">
        <v>5</v>
      </c>
      <c r="AJ16" s="38">
        <v>15</v>
      </c>
      <c r="AK16" s="16">
        <v>6</v>
      </c>
      <c r="AL16" s="16"/>
      <c r="AM16" s="16">
        <f t="shared" si="69"/>
        <v>6</v>
      </c>
      <c r="AN16" s="28">
        <f t="shared" si="70"/>
        <v>6</v>
      </c>
      <c r="AO16" s="33">
        <v>2</v>
      </c>
      <c r="AP16" s="23">
        <f t="shared" si="2"/>
        <v>5.470588235294118</v>
      </c>
      <c r="AQ16" s="24">
        <f t="shared" si="3"/>
        <v>17</v>
      </c>
      <c r="AR16" s="25">
        <f t="shared" si="4"/>
        <v>5.470588235294118</v>
      </c>
      <c r="AS16" s="32">
        <v>12</v>
      </c>
      <c r="AT16" s="26">
        <v>3</v>
      </c>
      <c r="AU16" s="12">
        <v>3</v>
      </c>
      <c r="AV16" s="16">
        <f t="shared" si="27"/>
        <v>3</v>
      </c>
      <c r="AW16" s="28">
        <f t="shared" si="28"/>
        <v>3</v>
      </c>
      <c r="AX16" s="33">
        <v>3</v>
      </c>
      <c r="AY16" s="32">
        <v>23</v>
      </c>
      <c r="AZ16" s="26">
        <v>5</v>
      </c>
      <c r="BA16" s="12"/>
      <c r="BB16" s="16">
        <f t="shared" si="29"/>
        <v>6</v>
      </c>
      <c r="BC16" s="28">
        <f t="shared" si="30"/>
        <v>6</v>
      </c>
      <c r="BD16" s="33">
        <v>3</v>
      </c>
      <c r="BE16" s="32">
        <v>22</v>
      </c>
      <c r="BF16" s="12">
        <v>2</v>
      </c>
      <c r="BG16" s="12">
        <v>1</v>
      </c>
      <c r="BH16" s="16">
        <f t="shared" si="5"/>
        <v>4</v>
      </c>
      <c r="BI16" s="28">
        <f t="shared" si="6"/>
        <v>4</v>
      </c>
      <c r="BJ16" s="33">
        <v>4</v>
      </c>
      <c r="BK16" s="47">
        <v>20</v>
      </c>
      <c r="BL16" s="46">
        <v>4</v>
      </c>
      <c r="BM16" s="45"/>
      <c r="BN16" s="16">
        <f t="shared" si="31"/>
        <v>5</v>
      </c>
      <c r="BO16" s="28">
        <f t="shared" si="32"/>
        <v>5</v>
      </c>
      <c r="BP16" s="33">
        <v>3</v>
      </c>
      <c r="BQ16" s="32">
        <v>15</v>
      </c>
      <c r="BR16" s="53">
        <v>5</v>
      </c>
      <c r="BS16" s="12"/>
      <c r="BT16" s="16">
        <f t="shared" si="33"/>
        <v>6</v>
      </c>
      <c r="BU16" s="28">
        <f t="shared" si="34"/>
        <v>6</v>
      </c>
      <c r="BV16" s="33">
        <v>2</v>
      </c>
      <c r="BW16" s="16">
        <v>23</v>
      </c>
      <c r="BX16" s="16">
        <v>6</v>
      </c>
      <c r="BY16" s="12"/>
      <c r="BZ16" s="16">
        <f t="shared" si="35"/>
        <v>7</v>
      </c>
      <c r="CA16" s="28">
        <f t="shared" si="36"/>
        <v>7</v>
      </c>
      <c r="CB16" s="33">
        <v>3</v>
      </c>
      <c r="CC16" s="38">
        <v>20</v>
      </c>
      <c r="CD16" s="29">
        <v>4</v>
      </c>
      <c r="CE16" s="12"/>
      <c r="CF16" s="16">
        <f t="shared" si="37"/>
        <v>5</v>
      </c>
      <c r="CG16" s="28">
        <f t="shared" si="38"/>
        <v>5</v>
      </c>
      <c r="CH16" s="33">
        <v>3</v>
      </c>
      <c r="CI16" s="23">
        <f t="shared" si="7"/>
        <v>5.0476190476190474</v>
      </c>
      <c r="CJ16" s="41">
        <f t="shared" si="8"/>
        <v>21</v>
      </c>
      <c r="CK16" s="42">
        <f t="shared" si="9"/>
        <v>5.0476190476190474</v>
      </c>
      <c r="CL16" s="41">
        <f t="shared" si="10"/>
        <v>38</v>
      </c>
      <c r="CM16" s="43">
        <f t="shared" si="11"/>
        <v>5.2368421052631575</v>
      </c>
      <c r="CN16" s="89">
        <v>22</v>
      </c>
      <c r="CO16" s="29">
        <v>6</v>
      </c>
      <c r="CP16" s="90"/>
      <c r="CQ16" s="90">
        <f t="shared" si="39"/>
        <v>6</v>
      </c>
      <c r="CR16" s="104">
        <f t="shared" si="40"/>
        <v>6</v>
      </c>
      <c r="CS16" s="92">
        <v>3</v>
      </c>
      <c r="CT16" s="89">
        <v>19</v>
      </c>
      <c r="CU16" s="90">
        <v>3</v>
      </c>
      <c r="CV16" s="90">
        <v>3</v>
      </c>
      <c r="CW16" s="90">
        <f t="shared" si="41"/>
        <v>4</v>
      </c>
      <c r="CX16" s="104">
        <f t="shared" si="42"/>
        <v>4</v>
      </c>
      <c r="CY16" s="92">
        <v>3</v>
      </c>
      <c r="CZ16" s="89">
        <v>22</v>
      </c>
      <c r="DA16" s="29">
        <v>2</v>
      </c>
      <c r="DB16" s="90">
        <v>4</v>
      </c>
      <c r="DC16" s="90">
        <f t="shared" si="65"/>
        <v>4</v>
      </c>
      <c r="DD16" s="104">
        <f t="shared" si="66"/>
        <v>5</v>
      </c>
      <c r="DE16" s="92">
        <v>3</v>
      </c>
      <c r="DF16" s="89">
        <v>23</v>
      </c>
      <c r="DG16" s="103">
        <v>6</v>
      </c>
      <c r="DH16" s="90"/>
      <c r="DI16" s="90">
        <f t="shared" si="12"/>
        <v>7</v>
      </c>
      <c r="DJ16" s="91">
        <f t="shared" si="13"/>
        <v>7</v>
      </c>
      <c r="DK16" s="92">
        <v>3</v>
      </c>
      <c r="DL16" s="89">
        <v>23</v>
      </c>
      <c r="DM16" s="90">
        <v>5</v>
      </c>
      <c r="DN16" s="102"/>
      <c r="DO16" s="90">
        <f t="shared" si="43"/>
        <v>6</v>
      </c>
      <c r="DP16" s="91">
        <f t="shared" si="44"/>
        <v>6</v>
      </c>
      <c r="DQ16" s="92">
        <v>3</v>
      </c>
      <c r="DR16" s="89">
        <v>25</v>
      </c>
      <c r="DS16" s="29">
        <v>5</v>
      </c>
      <c r="DT16" s="90"/>
      <c r="DU16" s="90">
        <f t="shared" si="45"/>
        <v>6</v>
      </c>
      <c r="DV16" s="104">
        <f t="shared" si="46"/>
        <v>6</v>
      </c>
      <c r="DW16" s="92">
        <v>3</v>
      </c>
      <c r="DX16" s="89">
        <v>23</v>
      </c>
      <c r="DY16" s="29">
        <v>5</v>
      </c>
      <c r="DZ16" s="90"/>
      <c r="EA16" s="90">
        <f t="shared" si="47"/>
        <v>6</v>
      </c>
      <c r="EB16" s="104">
        <f t="shared" si="48"/>
        <v>6</v>
      </c>
      <c r="EC16" s="92">
        <v>4</v>
      </c>
      <c r="ED16" s="89">
        <v>24</v>
      </c>
      <c r="EE16" s="29">
        <v>5</v>
      </c>
      <c r="EF16" s="90"/>
      <c r="EG16" s="90">
        <f t="shared" si="49"/>
        <v>6</v>
      </c>
      <c r="EH16" s="104">
        <f t="shared" si="50"/>
        <v>6</v>
      </c>
      <c r="EI16" s="109">
        <v>4</v>
      </c>
      <c r="EJ16" s="89">
        <v>30</v>
      </c>
      <c r="EK16" s="103">
        <v>6</v>
      </c>
      <c r="EL16" s="90"/>
      <c r="EM16" s="90">
        <f t="shared" si="51"/>
        <v>7</v>
      </c>
      <c r="EN16" s="104">
        <f t="shared" si="52"/>
        <v>7</v>
      </c>
      <c r="EO16" s="109">
        <v>4</v>
      </c>
      <c r="EP16" s="23">
        <f t="shared" si="14"/>
        <v>5.833333333333333</v>
      </c>
      <c r="EQ16" s="41">
        <f t="shared" si="15"/>
        <v>30</v>
      </c>
      <c r="ER16" s="42">
        <f t="shared" si="16"/>
        <v>5.933333333333334</v>
      </c>
      <c r="ES16" s="99">
        <v>29</v>
      </c>
      <c r="ET16" s="125">
        <v>4</v>
      </c>
      <c r="EU16" s="108"/>
      <c r="EV16" s="108">
        <f t="shared" si="53"/>
        <v>5</v>
      </c>
      <c r="EW16" s="104">
        <f t="shared" si="54"/>
        <v>5</v>
      </c>
      <c r="EX16" s="109">
        <v>3</v>
      </c>
      <c r="EY16" s="89">
        <v>23</v>
      </c>
      <c r="EZ16" s="125">
        <v>5</v>
      </c>
      <c r="FA16" s="90"/>
      <c r="FB16" s="108">
        <f t="shared" si="55"/>
        <v>6</v>
      </c>
      <c r="FC16" s="104">
        <f t="shared" si="56"/>
        <v>6</v>
      </c>
      <c r="FD16" s="109">
        <v>3</v>
      </c>
      <c r="FE16" s="89">
        <v>21</v>
      </c>
      <c r="FF16" s="29">
        <v>8</v>
      </c>
      <c r="FG16" s="90"/>
      <c r="FH16" s="90">
        <f t="shared" si="57"/>
        <v>8</v>
      </c>
      <c r="FI16" s="104">
        <f t="shared" si="58"/>
        <v>8</v>
      </c>
      <c r="FJ16" s="92">
        <v>3</v>
      </c>
      <c r="FK16" s="89">
        <v>25</v>
      </c>
      <c r="FL16" s="90">
        <v>3</v>
      </c>
      <c r="FM16" s="90">
        <v>6</v>
      </c>
      <c r="FN16" s="90">
        <f t="shared" si="59"/>
        <v>4</v>
      </c>
      <c r="FO16" s="104">
        <f t="shared" si="60"/>
        <v>6</v>
      </c>
      <c r="FP16" s="92">
        <v>3</v>
      </c>
      <c r="FQ16" s="89">
        <v>24</v>
      </c>
      <c r="FR16" s="29">
        <v>7</v>
      </c>
      <c r="FS16" s="90"/>
      <c r="FT16" s="90">
        <f t="shared" si="67"/>
        <v>7</v>
      </c>
      <c r="FU16" s="104">
        <f t="shared" si="68"/>
        <v>7</v>
      </c>
      <c r="FV16" s="92">
        <v>3</v>
      </c>
      <c r="FW16" s="130">
        <v>37</v>
      </c>
      <c r="FX16" s="131">
        <v>7</v>
      </c>
      <c r="FZ16" s="108">
        <f t="shared" si="17"/>
        <v>8</v>
      </c>
      <c r="GA16" s="91">
        <f t="shared" si="18"/>
        <v>8</v>
      </c>
      <c r="GB16" s="92">
        <v>3</v>
      </c>
      <c r="GC16" s="130">
        <v>26</v>
      </c>
      <c r="GD16" s="132">
        <v>4</v>
      </c>
      <c r="GF16" s="108">
        <f t="shared" si="19"/>
        <v>5</v>
      </c>
      <c r="GG16" s="91">
        <f t="shared" si="20"/>
        <v>5</v>
      </c>
      <c r="GH16" s="92">
        <v>3</v>
      </c>
      <c r="GI16" s="133">
        <v>26</v>
      </c>
      <c r="GJ16" s="132">
        <v>6</v>
      </c>
      <c r="GL16" s="108">
        <f t="shared" si="21"/>
        <v>7</v>
      </c>
      <c r="GM16" s="91">
        <f t="shared" si="22"/>
        <v>7</v>
      </c>
      <c r="GN16" s="92">
        <v>3</v>
      </c>
      <c r="GO16" s="130">
        <v>24</v>
      </c>
      <c r="GP16" s="132">
        <v>5</v>
      </c>
      <c r="GR16" s="108">
        <f t="shared" si="23"/>
        <v>6</v>
      </c>
      <c r="GS16" s="91">
        <f t="shared" si="24"/>
        <v>6</v>
      </c>
      <c r="GT16" s="92">
        <v>3</v>
      </c>
    </row>
    <row r="17" spans="1:202" ht="18">
      <c r="A17" s="16">
        <v>16</v>
      </c>
      <c r="B17" s="12">
        <v>1107040126</v>
      </c>
      <c r="C17" s="12" t="s">
        <v>186</v>
      </c>
      <c r="D17" s="58" t="s">
        <v>145</v>
      </c>
      <c r="E17" s="13" t="s">
        <v>129</v>
      </c>
      <c r="F17" s="44"/>
      <c r="G17" s="66" t="s">
        <v>129</v>
      </c>
      <c r="H17" s="14" t="s">
        <v>209</v>
      </c>
      <c r="I17" s="78" t="s">
        <v>107</v>
      </c>
      <c r="J17" s="67" t="s">
        <v>81</v>
      </c>
      <c r="K17" s="67">
        <v>8</v>
      </c>
      <c r="L17" s="38">
        <v>27</v>
      </c>
      <c r="M17" s="16">
        <v>6</v>
      </c>
      <c r="N17" s="16"/>
      <c r="O17" s="16">
        <f t="shared" si="61"/>
        <v>7</v>
      </c>
      <c r="P17" s="28">
        <f t="shared" si="62"/>
        <v>7</v>
      </c>
      <c r="Q17" s="33">
        <v>2</v>
      </c>
      <c r="R17" s="79">
        <v>21</v>
      </c>
      <c r="S17" s="12"/>
      <c r="T17" s="12">
        <v>4</v>
      </c>
      <c r="U17" s="16">
        <f t="shared" si="63"/>
        <v>2</v>
      </c>
      <c r="V17" s="28">
        <f t="shared" si="1"/>
        <v>5</v>
      </c>
      <c r="W17" s="33">
        <v>4</v>
      </c>
      <c r="X17" s="38">
        <v>30</v>
      </c>
      <c r="Y17" s="16">
        <v>4</v>
      </c>
      <c r="Z17" s="16"/>
      <c r="AA17" s="16">
        <f t="shared" si="64"/>
        <v>5</v>
      </c>
      <c r="AB17" s="28">
        <f t="shared" si="0"/>
        <v>5</v>
      </c>
      <c r="AC17" s="33">
        <v>4</v>
      </c>
      <c r="AD17" s="32">
        <v>32</v>
      </c>
      <c r="AE17" s="12">
        <v>5</v>
      </c>
      <c r="AF17" s="12"/>
      <c r="AG17" s="12">
        <f t="shared" si="25"/>
        <v>6</v>
      </c>
      <c r="AH17" s="28">
        <f t="shared" si="26"/>
        <v>6</v>
      </c>
      <c r="AI17" s="40">
        <v>5</v>
      </c>
      <c r="AJ17" s="38">
        <v>14</v>
      </c>
      <c r="AK17" s="16">
        <v>5</v>
      </c>
      <c r="AL17" s="16"/>
      <c r="AM17" s="16">
        <f t="shared" si="69"/>
        <v>6</v>
      </c>
      <c r="AN17" s="28">
        <f t="shared" si="70"/>
        <v>6</v>
      </c>
      <c r="AO17" s="33">
        <v>2</v>
      </c>
      <c r="AP17" s="23">
        <f t="shared" si="2"/>
        <v>4.9411764705882355</v>
      </c>
      <c r="AQ17" s="24">
        <f t="shared" si="3"/>
        <v>17</v>
      </c>
      <c r="AR17" s="25">
        <f t="shared" si="4"/>
        <v>5.647058823529412</v>
      </c>
      <c r="AS17" s="32">
        <v>18</v>
      </c>
      <c r="AT17" s="26">
        <v>2</v>
      </c>
      <c r="AU17" s="12">
        <v>4</v>
      </c>
      <c r="AV17" s="16">
        <f t="shared" si="27"/>
        <v>3</v>
      </c>
      <c r="AW17" s="28">
        <f t="shared" si="28"/>
        <v>5</v>
      </c>
      <c r="AX17" s="33">
        <v>3</v>
      </c>
      <c r="AY17" s="32">
        <v>23</v>
      </c>
      <c r="AZ17" s="26">
        <v>6</v>
      </c>
      <c r="BA17" s="12"/>
      <c r="BB17" s="16">
        <f t="shared" si="29"/>
        <v>7</v>
      </c>
      <c r="BC17" s="28">
        <f t="shared" si="30"/>
        <v>7</v>
      </c>
      <c r="BD17" s="33">
        <v>3</v>
      </c>
      <c r="BE17" s="32">
        <v>21</v>
      </c>
      <c r="BF17" s="12">
        <v>5</v>
      </c>
      <c r="BG17" s="12"/>
      <c r="BH17" s="16">
        <f t="shared" si="5"/>
        <v>6</v>
      </c>
      <c r="BI17" s="28">
        <f t="shared" si="6"/>
        <v>6</v>
      </c>
      <c r="BJ17" s="33">
        <v>4</v>
      </c>
      <c r="BK17" s="32">
        <v>20</v>
      </c>
      <c r="BL17" s="26">
        <v>3</v>
      </c>
      <c r="BM17" s="12">
        <v>4</v>
      </c>
      <c r="BN17" s="16">
        <f t="shared" si="31"/>
        <v>4</v>
      </c>
      <c r="BO17" s="28">
        <f t="shared" si="32"/>
        <v>5</v>
      </c>
      <c r="BP17" s="33">
        <v>3</v>
      </c>
      <c r="BQ17" s="32">
        <v>17</v>
      </c>
      <c r="BR17" s="53">
        <v>2</v>
      </c>
      <c r="BS17" s="12">
        <v>7</v>
      </c>
      <c r="BT17" s="16">
        <f t="shared" si="33"/>
        <v>4</v>
      </c>
      <c r="BU17" s="28">
        <f t="shared" si="34"/>
        <v>7</v>
      </c>
      <c r="BV17" s="33">
        <v>2</v>
      </c>
      <c r="BW17" s="16">
        <v>22</v>
      </c>
      <c r="BX17" s="16">
        <v>5</v>
      </c>
      <c r="BY17" s="45"/>
      <c r="BZ17" s="16">
        <f t="shared" si="35"/>
        <v>6</v>
      </c>
      <c r="CA17" s="28">
        <f t="shared" si="36"/>
        <v>6</v>
      </c>
      <c r="CB17" s="33">
        <v>3</v>
      </c>
      <c r="CC17" s="38">
        <v>19</v>
      </c>
      <c r="CD17" s="29">
        <v>5</v>
      </c>
      <c r="CE17" s="45"/>
      <c r="CF17" s="16">
        <f t="shared" si="37"/>
        <v>5</v>
      </c>
      <c r="CG17" s="28">
        <f t="shared" si="38"/>
        <v>5</v>
      </c>
      <c r="CH17" s="33">
        <v>3</v>
      </c>
      <c r="CI17" s="23">
        <f t="shared" si="7"/>
        <v>5.095238095238095</v>
      </c>
      <c r="CJ17" s="41">
        <f t="shared" si="8"/>
        <v>21</v>
      </c>
      <c r="CK17" s="42">
        <f t="shared" si="9"/>
        <v>5.809523809523809</v>
      </c>
      <c r="CL17" s="41">
        <f t="shared" si="10"/>
        <v>38</v>
      </c>
      <c r="CM17" s="43">
        <f t="shared" si="11"/>
        <v>5.7368421052631575</v>
      </c>
      <c r="CN17" s="89">
        <v>21</v>
      </c>
      <c r="CO17" s="29">
        <v>5</v>
      </c>
      <c r="CP17" s="90"/>
      <c r="CQ17" s="90">
        <f t="shared" si="39"/>
        <v>6</v>
      </c>
      <c r="CR17" s="104">
        <f t="shared" si="40"/>
        <v>6</v>
      </c>
      <c r="CS17" s="92">
        <v>3</v>
      </c>
      <c r="CT17" s="89">
        <v>23</v>
      </c>
      <c r="CU17" s="90">
        <v>7</v>
      </c>
      <c r="CV17" s="90"/>
      <c r="CW17" s="90">
        <f t="shared" si="41"/>
        <v>7</v>
      </c>
      <c r="CX17" s="104">
        <f t="shared" si="42"/>
        <v>7</v>
      </c>
      <c r="CY17" s="92">
        <v>3</v>
      </c>
      <c r="CZ17" s="89">
        <v>21</v>
      </c>
      <c r="DA17" s="29">
        <v>2</v>
      </c>
      <c r="DB17" s="90">
        <v>1</v>
      </c>
      <c r="DC17" s="90">
        <f t="shared" si="65"/>
        <v>4</v>
      </c>
      <c r="DD17" s="104">
        <f t="shared" si="66"/>
        <v>4</v>
      </c>
      <c r="DE17" s="92">
        <v>3</v>
      </c>
      <c r="DF17" s="89">
        <v>22</v>
      </c>
      <c r="DG17" s="103">
        <v>4</v>
      </c>
      <c r="DH17" s="90"/>
      <c r="DI17" s="90">
        <f t="shared" si="12"/>
        <v>5</v>
      </c>
      <c r="DJ17" s="91">
        <f t="shared" si="13"/>
        <v>5</v>
      </c>
      <c r="DK17" s="92">
        <v>3</v>
      </c>
      <c r="DL17" s="89">
        <v>25</v>
      </c>
      <c r="DM17" s="90">
        <v>5</v>
      </c>
      <c r="DN17" s="90"/>
      <c r="DO17" s="90">
        <f t="shared" si="43"/>
        <v>6</v>
      </c>
      <c r="DP17" s="91">
        <f t="shared" si="44"/>
        <v>6</v>
      </c>
      <c r="DQ17" s="92">
        <v>3</v>
      </c>
      <c r="DR17" s="89">
        <v>17</v>
      </c>
      <c r="DS17" s="29">
        <v>5</v>
      </c>
      <c r="DT17" s="90"/>
      <c r="DU17" s="90">
        <f t="shared" si="45"/>
        <v>5</v>
      </c>
      <c r="DV17" s="104">
        <f t="shared" si="46"/>
        <v>5</v>
      </c>
      <c r="DW17" s="92">
        <v>3</v>
      </c>
      <c r="DX17" s="89">
        <v>16</v>
      </c>
      <c r="DY17" s="29">
        <v>5</v>
      </c>
      <c r="DZ17" s="90"/>
      <c r="EA17" s="90">
        <f t="shared" si="47"/>
        <v>5</v>
      </c>
      <c r="EB17" s="104">
        <f t="shared" si="48"/>
        <v>5</v>
      </c>
      <c r="EC17" s="92">
        <v>4</v>
      </c>
      <c r="ED17" s="89">
        <v>11</v>
      </c>
      <c r="EE17" s="29">
        <v>5</v>
      </c>
      <c r="EF17" s="90"/>
      <c r="EG17" s="90">
        <f t="shared" si="49"/>
        <v>5</v>
      </c>
      <c r="EH17" s="104">
        <f t="shared" si="50"/>
        <v>5</v>
      </c>
      <c r="EI17" s="109">
        <v>4</v>
      </c>
      <c r="EJ17" s="89">
        <v>16</v>
      </c>
      <c r="EK17" s="103">
        <v>5</v>
      </c>
      <c r="EL17" s="90"/>
      <c r="EM17" s="90">
        <f t="shared" si="51"/>
        <v>5</v>
      </c>
      <c r="EN17" s="104">
        <f t="shared" si="52"/>
        <v>5</v>
      </c>
      <c r="EO17" s="109">
        <v>4</v>
      </c>
      <c r="EP17" s="23">
        <f t="shared" si="14"/>
        <v>5.3</v>
      </c>
      <c r="EQ17" s="41">
        <f t="shared" si="15"/>
        <v>30</v>
      </c>
      <c r="ER17" s="42">
        <f t="shared" si="16"/>
        <v>5.3</v>
      </c>
      <c r="ES17" s="99">
        <v>27</v>
      </c>
      <c r="ET17" s="125">
        <v>5</v>
      </c>
      <c r="EU17" s="108"/>
      <c r="EV17" s="108">
        <f t="shared" si="53"/>
        <v>6</v>
      </c>
      <c r="EW17" s="104">
        <f t="shared" si="54"/>
        <v>6</v>
      </c>
      <c r="EX17" s="109">
        <v>3</v>
      </c>
      <c r="EY17" s="89">
        <v>20</v>
      </c>
      <c r="EZ17" s="125">
        <v>6</v>
      </c>
      <c r="FA17" s="90"/>
      <c r="FB17" s="108">
        <f t="shared" si="55"/>
        <v>6</v>
      </c>
      <c r="FC17" s="104">
        <f t="shared" si="56"/>
        <v>6</v>
      </c>
      <c r="FD17" s="109">
        <v>3</v>
      </c>
      <c r="FE17" s="89">
        <v>19</v>
      </c>
      <c r="FF17" s="29">
        <v>5</v>
      </c>
      <c r="FG17" s="90"/>
      <c r="FH17" s="90">
        <f t="shared" si="57"/>
        <v>5</v>
      </c>
      <c r="FI17" s="104">
        <f t="shared" si="58"/>
        <v>5</v>
      </c>
      <c r="FJ17" s="92">
        <v>3</v>
      </c>
      <c r="FK17" s="89">
        <v>26</v>
      </c>
      <c r="FL17" s="90">
        <v>4</v>
      </c>
      <c r="FM17" s="90"/>
      <c r="FN17" s="90">
        <f t="shared" si="59"/>
        <v>5</v>
      </c>
      <c r="FO17" s="104">
        <f t="shared" si="60"/>
        <v>5</v>
      </c>
      <c r="FP17" s="92">
        <v>3</v>
      </c>
      <c r="FQ17" s="89">
        <v>18</v>
      </c>
      <c r="FR17" s="29">
        <v>8</v>
      </c>
      <c r="FS17" s="90"/>
      <c r="FT17" s="90">
        <f t="shared" si="67"/>
        <v>7</v>
      </c>
      <c r="FU17" s="104">
        <f t="shared" si="68"/>
        <v>7</v>
      </c>
      <c r="FV17" s="92">
        <v>3</v>
      </c>
      <c r="FW17" s="130">
        <v>33</v>
      </c>
      <c r="FX17" s="131">
        <v>6</v>
      </c>
      <c r="FZ17" s="108">
        <f t="shared" si="17"/>
        <v>7</v>
      </c>
      <c r="GA17" s="91">
        <f t="shared" si="18"/>
        <v>7</v>
      </c>
      <c r="GB17" s="92">
        <v>3</v>
      </c>
      <c r="GC17" s="130">
        <v>15</v>
      </c>
      <c r="GD17" s="134"/>
      <c r="GF17" s="108">
        <f t="shared" si="19"/>
        <v>2</v>
      </c>
      <c r="GG17" s="91">
        <f t="shared" si="20"/>
        <v>2</v>
      </c>
      <c r="GH17" s="92">
        <v>3</v>
      </c>
      <c r="GI17" s="133">
        <v>22</v>
      </c>
      <c r="GJ17" s="134"/>
      <c r="GL17" s="108">
        <f t="shared" si="21"/>
        <v>2</v>
      </c>
      <c r="GM17" s="91">
        <f t="shared" si="22"/>
        <v>2</v>
      </c>
      <c r="GN17" s="92">
        <v>3</v>
      </c>
      <c r="GO17" s="130">
        <v>17</v>
      </c>
      <c r="GP17" s="132">
        <v>5</v>
      </c>
      <c r="GR17" s="108">
        <f t="shared" si="23"/>
        <v>5</v>
      </c>
      <c r="GS17" s="91">
        <f t="shared" si="24"/>
        <v>5</v>
      </c>
      <c r="GT17" s="92">
        <v>3</v>
      </c>
    </row>
    <row r="18" spans="1:202" ht="18">
      <c r="A18" s="16">
        <v>17</v>
      </c>
      <c r="B18" s="12">
        <v>1107040127</v>
      </c>
      <c r="C18" s="12" t="s">
        <v>186</v>
      </c>
      <c r="D18" s="58" t="s">
        <v>99</v>
      </c>
      <c r="E18" s="13" t="s">
        <v>210</v>
      </c>
      <c r="F18" s="44"/>
      <c r="G18" s="66" t="s">
        <v>210</v>
      </c>
      <c r="H18" s="14" t="s">
        <v>211</v>
      </c>
      <c r="I18" s="78" t="s">
        <v>114</v>
      </c>
      <c r="J18" s="67" t="s">
        <v>81</v>
      </c>
      <c r="K18" s="67">
        <v>8</v>
      </c>
      <c r="L18" s="38">
        <v>21</v>
      </c>
      <c r="M18" s="16">
        <v>6</v>
      </c>
      <c r="N18" s="16"/>
      <c r="O18" s="16">
        <f t="shared" si="61"/>
        <v>6</v>
      </c>
      <c r="P18" s="28">
        <f t="shared" si="62"/>
        <v>6</v>
      </c>
      <c r="Q18" s="33">
        <v>2</v>
      </c>
      <c r="R18" s="32">
        <v>24</v>
      </c>
      <c r="S18" s="12">
        <v>6</v>
      </c>
      <c r="T18" s="12"/>
      <c r="U18" s="16">
        <f t="shared" si="63"/>
        <v>7</v>
      </c>
      <c r="V18" s="28">
        <f t="shared" si="1"/>
        <v>7</v>
      </c>
      <c r="W18" s="33">
        <v>4</v>
      </c>
      <c r="X18" s="38">
        <v>28</v>
      </c>
      <c r="Y18" s="16">
        <v>3</v>
      </c>
      <c r="Z18" s="16"/>
      <c r="AA18" s="16">
        <f t="shared" si="64"/>
        <v>5</v>
      </c>
      <c r="AB18" s="28">
        <f t="shared" si="0"/>
        <v>5</v>
      </c>
      <c r="AC18" s="33">
        <v>4</v>
      </c>
      <c r="AD18" s="32">
        <v>26</v>
      </c>
      <c r="AE18" s="12">
        <v>4</v>
      </c>
      <c r="AF18" s="12"/>
      <c r="AG18" s="12">
        <f t="shared" si="25"/>
        <v>5</v>
      </c>
      <c r="AH18" s="28">
        <f t="shared" si="26"/>
        <v>5</v>
      </c>
      <c r="AI18" s="40">
        <v>5</v>
      </c>
      <c r="AJ18" s="38">
        <v>14</v>
      </c>
      <c r="AK18" s="16">
        <v>5</v>
      </c>
      <c r="AL18" s="16"/>
      <c r="AM18" s="16">
        <f t="shared" si="69"/>
        <v>6</v>
      </c>
      <c r="AN18" s="28">
        <f t="shared" si="70"/>
        <v>6</v>
      </c>
      <c r="AO18" s="33">
        <v>2</v>
      </c>
      <c r="AP18" s="23">
        <f t="shared" si="2"/>
        <v>5.705882352941177</v>
      </c>
      <c r="AQ18" s="24">
        <f t="shared" si="3"/>
        <v>17</v>
      </c>
      <c r="AR18" s="25">
        <f t="shared" si="4"/>
        <v>5.705882352941177</v>
      </c>
      <c r="AS18" s="47">
        <v>23</v>
      </c>
      <c r="AT18" s="46">
        <v>5</v>
      </c>
      <c r="AU18" s="45"/>
      <c r="AV18" s="16">
        <f t="shared" si="27"/>
        <v>6</v>
      </c>
      <c r="AW18" s="28">
        <f t="shared" si="28"/>
        <v>6</v>
      </c>
      <c r="AX18" s="33">
        <v>3</v>
      </c>
      <c r="AY18" s="32">
        <v>19</v>
      </c>
      <c r="AZ18" s="26">
        <v>5</v>
      </c>
      <c r="BA18" s="12"/>
      <c r="BB18" s="16">
        <f t="shared" si="29"/>
        <v>5</v>
      </c>
      <c r="BC18" s="28">
        <f t="shared" si="30"/>
        <v>5</v>
      </c>
      <c r="BD18" s="33">
        <v>3</v>
      </c>
      <c r="BE18" s="32">
        <v>18</v>
      </c>
      <c r="BF18" s="12">
        <v>4</v>
      </c>
      <c r="BG18" s="12"/>
      <c r="BH18" s="16">
        <f t="shared" si="5"/>
        <v>5</v>
      </c>
      <c r="BI18" s="28">
        <f t="shared" si="6"/>
        <v>5</v>
      </c>
      <c r="BJ18" s="33">
        <v>4</v>
      </c>
      <c r="BK18" s="32">
        <v>20</v>
      </c>
      <c r="BL18" s="26">
        <v>4</v>
      </c>
      <c r="BM18" s="12"/>
      <c r="BN18" s="16">
        <f t="shared" si="31"/>
        <v>5</v>
      </c>
      <c r="BO18" s="28">
        <f t="shared" si="32"/>
        <v>5</v>
      </c>
      <c r="BP18" s="33">
        <v>3</v>
      </c>
      <c r="BQ18" s="32">
        <v>15</v>
      </c>
      <c r="BR18" s="53">
        <v>3</v>
      </c>
      <c r="BS18" s="12">
        <v>4</v>
      </c>
      <c r="BT18" s="16">
        <f t="shared" si="33"/>
        <v>4</v>
      </c>
      <c r="BU18" s="28">
        <f t="shared" si="34"/>
        <v>5</v>
      </c>
      <c r="BV18" s="33">
        <v>2</v>
      </c>
      <c r="BW18" s="16">
        <v>20</v>
      </c>
      <c r="BX18" s="16">
        <v>6</v>
      </c>
      <c r="BY18" s="12"/>
      <c r="BZ18" s="16">
        <f t="shared" si="35"/>
        <v>6</v>
      </c>
      <c r="CA18" s="28">
        <f t="shared" si="36"/>
        <v>6</v>
      </c>
      <c r="CB18" s="33">
        <v>3</v>
      </c>
      <c r="CC18" s="38">
        <v>18</v>
      </c>
      <c r="CD18" s="29">
        <v>3</v>
      </c>
      <c r="CE18" s="73"/>
      <c r="CF18" s="16">
        <f t="shared" si="37"/>
        <v>4</v>
      </c>
      <c r="CG18" s="28">
        <f t="shared" si="38"/>
        <v>4</v>
      </c>
      <c r="CH18" s="33">
        <v>3</v>
      </c>
      <c r="CI18" s="23">
        <f t="shared" si="7"/>
        <v>5.0476190476190474</v>
      </c>
      <c r="CJ18" s="41">
        <f t="shared" si="8"/>
        <v>21</v>
      </c>
      <c r="CK18" s="42">
        <f t="shared" si="9"/>
        <v>5.142857142857143</v>
      </c>
      <c r="CL18" s="41">
        <f t="shared" si="10"/>
        <v>38</v>
      </c>
      <c r="CM18" s="43">
        <f t="shared" si="11"/>
        <v>5.394736842105263</v>
      </c>
      <c r="CN18" s="89">
        <v>23</v>
      </c>
      <c r="CO18" s="29">
        <v>2</v>
      </c>
      <c r="CP18" s="90">
        <v>6</v>
      </c>
      <c r="CQ18" s="90">
        <f t="shared" si="39"/>
        <v>4</v>
      </c>
      <c r="CR18" s="104">
        <f t="shared" si="40"/>
        <v>7</v>
      </c>
      <c r="CS18" s="92">
        <v>3</v>
      </c>
      <c r="CT18" s="89">
        <v>17</v>
      </c>
      <c r="CU18" s="90">
        <v>4</v>
      </c>
      <c r="CV18" s="90"/>
      <c r="CW18" s="90">
        <f t="shared" si="41"/>
        <v>5</v>
      </c>
      <c r="CX18" s="104">
        <f t="shared" si="42"/>
        <v>5</v>
      </c>
      <c r="CY18" s="92">
        <v>3</v>
      </c>
      <c r="CZ18" s="89">
        <v>18</v>
      </c>
      <c r="DA18" s="29">
        <v>3</v>
      </c>
      <c r="DB18" s="90">
        <v>3</v>
      </c>
      <c r="DC18" s="90">
        <f t="shared" si="65"/>
        <v>4</v>
      </c>
      <c r="DD18" s="104">
        <f t="shared" si="66"/>
        <v>4</v>
      </c>
      <c r="DE18" s="92">
        <v>3</v>
      </c>
      <c r="DF18" s="89">
        <v>23</v>
      </c>
      <c r="DG18" s="103">
        <v>5</v>
      </c>
      <c r="DH18" s="90"/>
      <c r="DI18" s="90">
        <f t="shared" si="12"/>
        <v>6</v>
      </c>
      <c r="DJ18" s="91">
        <f t="shared" si="13"/>
        <v>6</v>
      </c>
      <c r="DK18" s="92">
        <v>3</v>
      </c>
      <c r="DL18" s="89">
        <v>21</v>
      </c>
      <c r="DM18" s="90">
        <v>6</v>
      </c>
      <c r="DN18" s="102"/>
      <c r="DO18" s="90">
        <f t="shared" si="43"/>
        <v>6</v>
      </c>
      <c r="DP18" s="91">
        <f t="shared" si="44"/>
        <v>6</v>
      </c>
      <c r="DQ18" s="92">
        <v>3</v>
      </c>
      <c r="DR18" s="89">
        <v>22</v>
      </c>
      <c r="DS18" s="29">
        <v>5</v>
      </c>
      <c r="DT18" s="90"/>
      <c r="DU18" s="90">
        <f t="shared" si="45"/>
        <v>6</v>
      </c>
      <c r="DV18" s="104">
        <f t="shared" si="46"/>
        <v>6</v>
      </c>
      <c r="DW18" s="92">
        <v>3</v>
      </c>
      <c r="DX18" s="89">
        <v>22</v>
      </c>
      <c r="DY18" s="29">
        <v>5</v>
      </c>
      <c r="DZ18" s="90"/>
      <c r="EA18" s="90">
        <f t="shared" si="47"/>
        <v>6</v>
      </c>
      <c r="EB18" s="104">
        <f t="shared" si="48"/>
        <v>6</v>
      </c>
      <c r="EC18" s="92">
        <v>4</v>
      </c>
      <c r="ED18" s="89">
        <v>21</v>
      </c>
      <c r="EE18" s="29">
        <v>6</v>
      </c>
      <c r="EF18" s="90"/>
      <c r="EG18" s="90">
        <f t="shared" si="49"/>
        <v>6</v>
      </c>
      <c r="EH18" s="104">
        <f t="shared" si="50"/>
        <v>6</v>
      </c>
      <c r="EI18" s="109">
        <v>4</v>
      </c>
      <c r="EJ18" s="89">
        <v>27</v>
      </c>
      <c r="EK18" s="103">
        <v>5</v>
      </c>
      <c r="EL18" s="90"/>
      <c r="EM18" s="90">
        <f t="shared" si="51"/>
        <v>6</v>
      </c>
      <c r="EN18" s="104">
        <f t="shared" si="52"/>
        <v>6</v>
      </c>
      <c r="EO18" s="109">
        <v>4</v>
      </c>
      <c r="EP18" s="23">
        <f t="shared" si="14"/>
        <v>5.5</v>
      </c>
      <c r="EQ18" s="41">
        <f t="shared" si="15"/>
        <v>30</v>
      </c>
      <c r="ER18" s="42">
        <f t="shared" si="16"/>
        <v>5.8</v>
      </c>
      <c r="ES18" s="99">
        <v>31</v>
      </c>
      <c r="ET18" s="125">
        <v>6</v>
      </c>
      <c r="EU18" s="108"/>
      <c r="EV18" s="108">
        <f t="shared" si="53"/>
        <v>7</v>
      </c>
      <c r="EW18" s="104">
        <f t="shared" si="54"/>
        <v>7</v>
      </c>
      <c r="EX18" s="109">
        <v>3</v>
      </c>
      <c r="EY18" s="89">
        <v>24</v>
      </c>
      <c r="EZ18" s="125">
        <v>6</v>
      </c>
      <c r="FA18" s="90"/>
      <c r="FB18" s="108">
        <f t="shared" si="55"/>
        <v>7</v>
      </c>
      <c r="FC18" s="104">
        <f t="shared" si="56"/>
        <v>7</v>
      </c>
      <c r="FD18" s="109">
        <v>3</v>
      </c>
      <c r="FE18" s="89">
        <v>21</v>
      </c>
      <c r="FF18" s="29">
        <v>5</v>
      </c>
      <c r="FG18" s="90"/>
      <c r="FH18" s="90">
        <f t="shared" si="57"/>
        <v>6</v>
      </c>
      <c r="FI18" s="104">
        <f t="shared" si="58"/>
        <v>6</v>
      </c>
      <c r="FJ18" s="92">
        <v>3</v>
      </c>
      <c r="FK18" s="89">
        <v>22</v>
      </c>
      <c r="FL18" s="90">
        <v>5</v>
      </c>
      <c r="FM18" s="90"/>
      <c r="FN18" s="90">
        <f t="shared" si="59"/>
        <v>5</v>
      </c>
      <c r="FO18" s="104">
        <f t="shared" si="60"/>
        <v>5</v>
      </c>
      <c r="FP18" s="92">
        <v>3</v>
      </c>
      <c r="FQ18" s="89">
        <v>23</v>
      </c>
      <c r="FR18" s="29">
        <v>6</v>
      </c>
      <c r="FS18" s="90"/>
      <c r="FT18" s="90">
        <f t="shared" si="67"/>
        <v>7</v>
      </c>
      <c r="FU18" s="104">
        <f t="shared" si="68"/>
        <v>7</v>
      </c>
      <c r="FV18" s="92">
        <v>3</v>
      </c>
      <c r="FW18" s="130">
        <v>34</v>
      </c>
      <c r="FX18" s="131">
        <v>7</v>
      </c>
      <c r="FZ18" s="108">
        <f t="shared" si="17"/>
        <v>8</v>
      </c>
      <c r="GA18" s="91">
        <f t="shared" si="18"/>
        <v>8</v>
      </c>
      <c r="GB18" s="92">
        <v>3</v>
      </c>
      <c r="GC18" s="130">
        <v>21</v>
      </c>
      <c r="GD18" s="132">
        <v>4</v>
      </c>
      <c r="GF18" s="108">
        <f t="shared" si="19"/>
        <v>5</v>
      </c>
      <c r="GG18" s="91">
        <f t="shared" si="20"/>
        <v>5</v>
      </c>
      <c r="GH18" s="92">
        <v>3</v>
      </c>
      <c r="GI18" s="133">
        <v>23</v>
      </c>
      <c r="GJ18" s="132">
        <v>6</v>
      </c>
      <c r="GL18" s="108">
        <f t="shared" si="21"/>
        <v>7</v>
      </c>
      <c r="GM18" s="91">
        <f t="shared" si="22"/>
        <v>7</v>
      </c>
      <c r="GN18" s="92">
        <v>3</v>
      </c>
      <c r="GO18" s="130">
        <v>17</v>
      </c>
      <c r="GP18" s="132">
        <v>6</v>
      </c>
      <c r="GR18" s="108">
        <f t="shared" si="23"/>
        <v>6</v>
      </c>
      <c r="GS18" s="91">
        <f t="shared" si="24"/>
        <v>6</v>
      </c>
      <c r="GT18" s="92">
        <v>3</v>
      </c>
    </row>
    <row r="19" spans="1:202" ht="18">
      <c r="A19" s="16">
        <v>18</v>
      </c>
      <c r="B19" s="12">
        <v>1107040129</v>
      </c>
      <c r="C19" s="12" t="s">
        <v>186</v>
      </c>
      <c r="D19" s="58" t="s">
        <v>212</v>
      </c>
      <c r="E19" s="13" t="s">
        <v>110</v>
      </c>
      <c r="F19" s="44"/>
      <c r="G19" s="66" t="s">
        <v>110</v>
      </c>
      <c r="H19" s="14" t="s">
        <v>213</v>
      </c>
      <c r="I19" s="78" t="s">
        <v>90</v>
      </c>
      <c r="J19" s="67" t="s">
        <v>81</v>
      </c>
      <c r="K19" s="67">
        <v>7</v>
      </c>
      <c r="L19" s="38">
        <v>26</v>
      </c>
      <c r="M19" s="16">
        <v>8</v>
      </c>
      <c r="N19" s="16"/>
      <c r="O19" s="16">
        <f t="shared" si="61"/>
        <v>8</v>
      </c>
      <c r="P19" s="28">
        <f t="shared" si="62"/>
        <v>8</v>
      </c>
      <c r="Q19" s="33">
        <v>2</v>
      </c>
      <c r="R19" s="32">
        <v>26</v>
      </c>
      <c r="S19" s="12">
        <v>5</v>
      </c>
      <c r="T19" s="12"/>
      <c r="U19" s="16">
        <f t="shared" si="63"/>
        <v>6</v>
      </c>
      <c r="V19" s="28">
        <f t="shared" si="1"/>
        <v>6</v>
      </c>
      <c r="W19" s="33">
        <v>4</v>
      </c>
      <c r="X19" s="38">
        <v>26</v>
      </c>
      <c r="Y19" s="16">
        <v>6</v>
      </c>
      <c r="Z19" s="16"/>
      <c r="AA19" s="16">
        <f t="shared" si="64"/>
        <v>6</v>
      </c>
      <c r="AB19" s="28">
        <f t="shared" si="0"/>
        <v>6</v>
      </c>
      <c r="AC19" s="33">
        <v>4</v>
      </c>
      <c r="AD19" s="32">
        <v>25</v>
      </c>
      <c r="AE19" s="12">
        <v>4</v>
      </c>
      <c r="AF19" s="12"/>
      <c r="AG19" s="12">
        <f t="shared" si="25"/>
        <v>5</v>
      </c>
      <c r="AH19" s="28">
        <f t="shared" si="26"/>
        <v>5</v>
      </c>
      <c r="AI19" s="40">
        <v>5</v>
      </c>
      <c r="AJ19" s="38">
        <v>16</v>
      </c>
      <c r="AK19" s="16">
        <v>9</v>
      </c>
      <c r="AL19" s="16"/>
      <c r="AM19" s="16">
        <f t="shared" si="69"/>
        <v>9</v>
      </c>
      <c r="AN19" s="28">
        <f t="shared" si="70"/>
        <v>9</v>
      </c>
      <c r="AO19" s="33">
        <v>2</v>
      </c>
      <c r="AP19" s="23">
        <f t="shared" si="2"/>
        <v>6.294117647058823</v>
      </c>
      <c r="AQ19" s="24">
        <f t="shared" si="3"/>
        <v>17</v>
      </c>
      <c r="AR19" s="25">
        <f t="shared" si="4"/>
        <v>6.294117647058823</v>
      </c>
      <c r="AS19" s="47">
        <v>21</v>
      </c>
      <c r="AT19" s="46">
        <v>5</v>
      </c>
      <c r="AU19" s="45"/>
      <c r="AV19" s="16">
        <f t="shared" si="27"/>
        <v>6</v>
      </c>
      <c r="AW19" s="28">
        <f t="shared" si="28"/>
        <v>6</v>
      </c>
      <c r="AX19" s="33">
        <v>3</v>
      </c>
      <c r="AY19" s="32">
        <v>20</v>
      </c>
      <c r="AZ19" s="26">
        <v>8</v>
      </c>
      <c r="BA19" s="12"/>
      <c r="BB19" s="16">
        <f t="shared" si="29"/>
        <v>8</v>
      </c>
      <c r="BC19" s="28">
        <f t="shared" si="30"/>
        <v>8</v>
      </c>
      <c r="BD19" s="33">
        <v>3</v>
      </c>
      <c r="BE19" s="32">
        <v>26</v>
      </c>
      <c r="BF19" s="12">
        <v>7</v>
      </c>
      <c r="BG19" s="12"/>
      <c r="BH19" s="16">
        <f t="shared" si="5"/>
        <v>8</v>
      </c>
      <c r="BI19" s="28">
        <f t="shared" si="6"/>
        <v>8</v>
      </c>
      <c r="BJ19" s="33">
        <v>4</v>
      </c>
      <c r="BK19" s="32">
        <v>20</v>
      </c>
      <c r="BL19" s="26">
        <v>5</v>
      </c>
      <c r="BM19" s="12"/>
      <c r="BN19" s="16">
        <f t="shared" si="31"/>
        <v>6</v>
      </c>
      <c r="BO19" s="28">
        <f t="shared" si="32"/>
        <v>6</v>
      </c>
      <c r="BP19" s="33">
        <v>3</v>
      </c>
      <c r="BQ19" s="32">
        <v>16</v>
      </c>
      <c r="BR19" s="53">
        <v>7</v>
      </c>
      <c r="BS19" s="12"/>
      <c r="BT19" s="16">
        <f t="shared" si="33"/>
        <v>7</v>
      </c>
      <c r="BU19" s="28">
        <f t="shared" si="34"/>
        <v>7</v>
      </c>
      <c r="BV19" s="33">
        <v>2</v>
      </c>
      <c r="BW19" s="16">
        <v>27</v>
      </c>
      <c r="BX19" s="86"/>
      <c r="BY19" s="12">
        <v>6</v>
      </c>
      <c r="BZ19" s="16">
        <f t="shared" si="35"/>
        <v>3</v>
      </c>
      <c r="CA19" s="28">
        <f t="shared" si="36"/>
        <v>7</v>
      </c>
      <c r="CB19" s="33">
        <v>3</v>
      </c>
      <c r="CC19" s="38">
        <v>20</v>
      </c>
      <c r="CD19" s="29">
        <v>5</v>
      </c>
      <c r="CE19" s="12"/>
      <c r="CF19" s="16">
        <f t="shared" si="37"/>
        <v>6</v>
      </c>
      <c r="CG19" s="28">
        <f t="shared" si="38"/>
        <v>6</v>
      </c>
      <c r="CH19" s="33">
        <v>3</v>
      </c>
      <c r="CI19" s="23">
        <f t="shared" si="7"/>
        <v>6.333333333333333</v>
      </c>
      <c r="CJ19" s="41">
        <f t="shared" si="8"/>
        <v>21</v>
      </c>
      <c r="CK19" s="42">
        <f t="shared" si="9"/>
        <v>6.904761904761905</v>
      </c>
      <c r="CL19" s="41">
        <f t="shared" si="10"/>
        <v>38</v>
      </c>
      <c r="CM19" s="43">
        <f t="shared" si="11"/>
        <v>6.631578947368421</v>
      </c>
      <c r="CN19" s="89">
        <v>24</v>
      </c>
      <c r="CO19" s="29">
        <v>7</v>
      </c>
      <c r="CP19" s="90"/>
      <c r="CQ19" s="90">
        <f t="shared" si="39"/>
        <v>7</v>
      </c>
      <c r="CR19" s="104">
        <f t="shared" si="40"/>
        <v>7</v>
      </c>
      <c r="CS19" s="92">
        <v>3</v>
      </c>
      <c r="CT19" s="89">
        <v>26</v>
      </c>
      <c r="CU19" s="90">
        <v>3</v>
      </c>
      <c r="CV19" s="90"/>
      <c r="CW19" s="90">
        <f t="shared" si="41"/>
        <v>5</v>
      </c>
      <c r="CX19" s="104">
        <f t="shared" si="42"/>
        <v>5</v>
      </c>
      <c r="CY19" s="92">
        <v>3</v>
      </c>
      <c r="CZ19" s="89">
        <v>22</v>
      </c>
      <c r="DA19" s="29">
        <v>5</v>
      </c>
      <c r="DB19" s="90"/>
      <c r="DC19" s="90">
        <f t="shared" si="65"/>
        <v>6</v>
      </c>
      <c r="DD19" s="104">
        <f t="shared" si="66"/>
        <v>6</v>
      </c>
      <c r="DE19" s="92">
        <v>3</v>
      </c>
      <c r="DF19" s="89">
        <v>21</v>
      </c>
      <c r="DG19" s="103">
        <v>9</v>
      </c>
      <c r="DH19" s="90"/>
      <c r="DI19" s="90">
        <f t="shared" si="12"/>
        <v>8</v>
      </c>
      <c r="DJ19" s="91">
        <f t="shared" si="13"/>
        <v>8</v>
      </c>
      <c r="DK19" s="92">
        <v>3</v>
      </c>
      <c r="DL19" s="89">
        <v>21</v>
      </c>
      <c r="DM19" s="90">
        <v>6</v>
      </c>
      <c r="DN19" s="90"/>
      <c r="DO19" s="90">
        <f t="shared" si="43"/>
        <v>6</v>
      </c>
      <c r="DP19" s="91">
        <f t="shared" si="44"/>
        <v>6</v>
      </c>
      <c r="DQ19" s="92">
        <v>3</v>
      </c>
      <c r="DR19" s="89">
        <v>25</v>
      </c>
      <c r="DS19" s="29">
        <v>6</v>
      </c>
      <c r="DT19" s="90"/>
      <c r="DU19" s="90">
        <f t="shared" si="45"/>
        <v>7</v>
      </c>
      <c r="DV19" s="104">
        <f t="shared" si="46"/>
        <v>7</v>
      </c>
      <c r="DW19" s="92">
        <v>3</v>
      </c>
      <c r="DX19" s="89">
        <v>19</v>
      </c>
      <c r="DY19" s="124">
        <v>5</v>
      </c>
      <c r="DZ19" s="90"/>
      <c r="EA19" s="90">
        <f t="shared" si="47"/>
        <v>5</v>
      </c>
      <c r="EB19" s="104">
        <f t="shared" si="48"/>
        <v>5</v>
      </c>
      <c r="EC19" s="92">
        <v>4</v>
      </c>
      <c r="ED19" s="89">
        <v>25</v>
      </c>
      <c r="EE19" s="29">
        <v>5</v>
      </c>
      <c r="EF19" s="90"/>
      <c r="EG19" s="90">
        <f t="shared" si="49"/>
        <v>6</v>
      </c>
      <c r="EH19" s="104">
        <f t="shared" si="50"/>
        <v>6</v>
      </c>
      <c r="EI19" s="109">
        <v>4</v>
      </c>
      <c r="EJ19" s="89">
        <v>23</v>
      </c>
      <c r="EK19" s="103">
        <v>9</v>
      </c>
      <c r="EL19" s="90"/>
      <c r="EM19" s="90">
        <f t="shared" si="51"/>
        <v>8</v>
      </c>
      <c r="EN19" s="104">
        <f t="shared" si="52"/>
        <v>8</v>
      </c>
      <c r="EO19" s="109">
        <v>4</v>
      </c>
      <c r="EP19" s="23">
        <f t="shared" si="14"/>
        <v>6.433333333333334</v>
      </c>
      <c r="EQ19" s="41">
        <f t="shared" si="15"/>
        <v>30</v>
      </c>
      <c r="ER19" s="42">
        <f t="shared" si="16"/>
        <v>6.433333333333334</v>
      </c>
      <c r="ES19" s="99">
        <v>28</v>
      </c>
      <c r="ET19" s="125">
        <v>8</v>
      </c>
      <c r="EU19" s="108"/>
      <c r="EV19" s="108">
        <f t="shared" si="53"/>
        <v>8</v>
      </c>
      <c r="EW19" s="104">
        <f t="shared" si="54"/>
        <v>8</v>
      </c>
      <c r="EX19" s="109">
        <v>3</v>
      </c>
      <c r="EY19" s="89">
        <v>25</v>
      </c>
      <c r="EZ19" s="125">
        <v>8</v>
      </c>
      <c r="FA19" s="90"/>
      <c r="FB19" s="108">
        <f t="shared" si="55"/>
        <v>8</v>
      </c>
      <c r="FC19" s="104">
        <f t="shared" si="56"/>
        <v>8</v>
      </c>
      <c r="FD19" s="109">
        <v>3</v>
      </c>
      <c r="FE19" s="89">
        <v>20</v>
      </c>
      <c r="FF19" s="29">
        <v>6</v>
      </c>
      <c r="FG19" s="90"/>
      <c r="FH19" s="90">
        <f t="shared" si="57"/>
        <v>6</v>
      </c>
      <c r="FI19" s="104">
        <f t="shared" si="58"/>
        <v>6</v>
      </c>
      <c r="FJ19" s="92">
        <v>3</v>
      </c>
      <c r="FK19" s="89">
        <v>33</v>
      </c>
      <c r="FL19" s="90">
        <v>4</v>
      </c>
      <c r="FM19" s="90"/>
      <c r="FN19" s="90">
        <f t="shared" si="59"/>
        <v>5</v>
      </c>
      <c r="FO19" s="104">
        <f t="shared" si="60"/>
        <v>5</v>
      </c>
      <c r="FP19" s="92">
        <v>3</v>
      </c>
      <c r="FQ19" s="89">
        <v>23</v>
      </c>
      <c r="FR19" s="29">
        <v>9</v>
      </c>
      <c r="FS19" s="90"/>
      <c r="FT19" s="90">
        <f t="shared" si="67"/>
        <v>9</v>
      </c>
      <c r="FU19" s="104">
        <f t="shared" si="68"/>
        <v>9</v>
      </c>
      <c r="FV19" s="92">
        <v>3</v>
      </c>
      <c r="FW19" s="130">
        <v>37</v>
      </c>
      <c r="FX19" s="131">
        <v>6</v>
      </c>
      <c r="FZ19" s="108">
        <f t="shared" si="17"/>
        <v>7</v>
      </c>
      <c r="GA19" s="91">
        <f t="shared" si="18"/>
        <v>7</v>
      </c>
      <c r="GB19" s="92">
        <v>3</v>
      </c>
      <c r="GC19" s="130">
        <v>23</v>
      </c>
      <c r="GD19" s="132">
        <v>6</v>
      </c>
      <c r="GF19" s="108">
        <f t="shared" si="19"/>
        <v>7</v>
      </c>
      <c r="GG19" s="91">
        <f t="shared" si="20"/>
        <v>7</v>
      </c>
      <c r="GH19" s="92">
        <v>3</v>
      </c>
      <c r="GI19" s="133">
        <v>20</v>
      </c>
      <c r="GJ19" s="134"/>
      <c r="GL19" s="108">
        <f t="shared" si="21"/>
        <v>2</v>
      </c>
      <c r="GM19" s="91">
        <f t="shared" si="22"/>
        <v>2</v>
      </c>
      <c r="GN19" s="92">
        <v>3</v>
      </c>
      <c r="GO19" s="130">
        <v>19</v>
      </c>
      <c r="GP19" s="132">
        <v>6</v>
      </c>
      <c r="GR19" s="108">
        <f t="shared" si="23"/>
        <v>6</v>
      </c>
      <c r="GS19" s="91">
        <f t="shared" si="24"/>
        <v>6</v>
      </c>
      <c r="GT19" s="92">
        <v>3</v>
      </c>
    </row>
    <row r="20" spans="1:202" ht="18">
      <c r="A20" s="16">
        <v>19</v>
      </c>
      <c r="B20" s="12">
        <v>1107040130</v>
      </c>
      <c r="C20" s="12" t="s">
        <v>186</v>
      </c>
      <c r="D20" s="58" t="s">
        <v>214</v>
      </c>
      <c r="E20" s="13" t="s">
        <v>215</v>
      </c>
      <c r="F20" s="44"/>
      <c r="G20" s="66" t="s">
        <v>215</v>
      </c>
      <c r="H20" s="14" t="s">
        <v>216</v>
      </c>
      <c r="I20" s="78" t="s">
        <v>100</v>
      </c>
      <c r="J20" s="67" t="s">
        <v>81</v>
      </c>
      <c r="K20" s="67">
        <v>7</v>
      </c>
      <c r="L20" s="38">
        <v>25</v>
      </c>
      <c r="M20" s="16">
        <v>5</v>
      </c>
      <c r="N20" s="16"/>
      <c r="O20" s="16">
        <f t="shared" si="61"/>
        <v>6</v>
      </c>
      <c r="P20" s="28">
        <f t="shared" si="62"/>
        <v>6</v>
      </c>
      <c r="Q20" s="33">
        <v>2</v>
      </c>
      <c r="R20" s="32">
        <v>26</v>
      </c>
      <c r="S20" s="12">
        <v>8</v>
      </c>
      <c r="T20" s="12"/>
      <c r="U20" s="16">
        <f t="shared" si="63"/>
        <v>8</v>
      </c>
      <c r="V20" s="28">
        <f t="shared" si="1"/>
        <v>8</v>
      </c>
      <c r="W20" s="33">
        <v>4</v>
      </c>
      <c r="X20" s="38">
        <v>33</v>
      </c>
      <c r="Y20" s="16">
        <v>6</v>
      </c>
      <c r="Z20" s="16"/>
      <c r="AA20" s="16">
        <f t="shared" si="64"/>
        <v>7</v>
      </c>
      <c r="AB20" s="28">
        <f t="shared" si="0"/>
        <v>7</v>
      </c>
      <c r="AC20" s="33">
        <v>4</v>
      </c>
      <c r="AD20" s="32">
        <v>27</v>
      </c>
      <c r="AE20" s="12">
        <v>4</v>
      </c>
      <c r="AF20" s="12"/>
      <c r="AG20" s="12">
        <f t="shared" si="25"/>
        <v>5</v>
      </c>
      <c r="AH20" s="28">
        <f t="shared" si="26"/>
        <v>5</v>
      </c>
      <c r="AI20" s="40">
        <v>5</v>
      </c>
      <c r="AJ20" s="38">
        <v>14</v>
      </c>
      <c r="AK20" s="16">
        <v>6</v>
      </c>
      <c r="AL20" s="16"/>
      <c r="AM20" s="16">
        <f t="shared" si="69"/>
        <v>6</v>
      </c>
      <c r="AN20" s="28">
        <f t="shared" si="70"/>
        <v>6</v>
      </c>
      <c r="AO20" s="33">
        <v>2</v>
      </c>
      <c r="AP20" s="23">
        <f t="shared" si="2"/>
        <v>6.411764705882353</v>
      </c>
      <c r="AQ20" s="24">
        <f t="shared" si="3"/>
        <v>17</v>
      </c>
      <c r="AR20" s="25">
        <f t="shared" si="4"/>
        <v>6.411764705882353</v>
      </c>
      <c r="AS20" s="32">
        <v>20</v>
      </c>
      <c r="AT20" s="26">
        <v>4</v>
      </c>
      <c r="AU20" s="12"/>
      <c r="AV20" s="16">
        <f t="shared" si="27"/>
        <v>5</v>
      </c>
      <c r="AW20" s="28">
        <f t="shared" si="28"/>
        <v>5</v>
      </c>
      <c r="AX20" s="33">
        <v>3</v>
      </c>
      <c r="AY20" s="32">
        <v>19</v>
      </c>
      <c r="AZ20" s="56">
        <v>6</v>
      </c>
      <c r="BA20" s="12"/>
      <c r="BB20" s="16">
        <f t="shared" si="29"/>
        <v>6</v>
      </c>
      <c r="BC20" s="28">
        <f t="shared" si="30"/>
        <v>6</v>
      </c>
      <c r="BD20" s="33">
        <v>3</v>
      </c>
      <c r="BE20" s="32">
        <v>24</v>
      </c>
      <c r="BF20" s="12">
        <v>3</v>
      </c>
      <c r="BG20" s="12"/>
      <c r="BH20" s="16">
        <f t="shared" si="5"/>
        <v>5</v>
      </c>
      <c r="BI20" s="28">
        <f t="shared" si="6"/>
        <v>5</v>
      </c>
      <c r="BJ20" s="33">
        <v>4</v>
      </c>
      <c r="BK20" s="32">
        <v>17</v>
      </c>
      <c r="BL20" s="26">
        <v>4</v>
      </c>
      <c r="BM20" s="12"/>
      <c r="BN20" s="16">
        <f t="shared" si="31"/>
        <v>5</v>
      </c>
      <c r="BO20" s="28">
        <f t="shared" si="32"/>
        <v>5</v>
      </c>
      <c r="BP20" s="33">
        <v>3</v>
      </c>
      <c r="BQ20" s="32">
        <v>15</v>
      </c>
      <c r="BR20" s="53">
        <v>2</v>
      </c>
      <c r="BS20" s="12">
        <v>7</v>
      </c>
      <c r="BT20" s="16">
        <f t="shared" si="33"/>
        <v>4</v>
      </c>
      <c r="BU20" s="28">
        <f t="shared" si="34"/>
        <v>7</v>
      </c>
      <c r="BV20" s="33">
        <v>2</v>
      </c>
      <c r="BW20" s="16">
        <v>19</v>
      </c>
      <c r="BX20" s="17">
        <v>5</v>
      </c>
      <c r="BY20" s="45"/>
      <c r="BZ20" s="16">
        <f t="shared" si="35"/>
        <v>5</v>
      </c>
      <c r="CA20" s="28">
        <f t="shared" si="36"/>
        <v>5</v>
      </c>
      <c r="CB20" s="33">
        <v>3</v>
      </c>
      <c r="CC20" s="38">
        <v>19</v>
      </c>
      <c r="CD20" s="29">
        <v>2</v>
      </c>
      <c r="CE20" s="12">
        <v>4</v>
      </c>
      <c r="CF20" s="16">
        <f t="shared" si="37"/>
        <v>3</v>
      </c>
      <c r="CG20" s="28">
        <f t="shared" si="38"/>
        <v>5</v>
      </c>
      <c r="CH20" s="33">
        <v>3</v>
      </c>
      <c r="CI20" s="23">
        <f t="shared" si="7"/>
        <v>4.761904761904762</v>
      </c>
      <c r="CJ20" s="41">
        <f t="shared" si="8"/>
        <v>21</v>
      </c>
      <c r="CK20" s="42">
        <f t="shared" si="9"/>
        <v>5.333333333333333</v>
      </c>
      <c r="CL20" s="41">
        <f t="shared" si="10"/>
        <v>38</v>
      </c>
      <c r="CM20" s="43">
        <f t="shared" si="11"/>
        <v>5.815789473684211</v>
      </c>
      <c r="CN20" s="89">
        <v>26</v>
      </c>
      <c r="CO20" s="29">
        <v>5</v>
      </c>
      <c r="CP20" s="90"/>
      <c r="CQ20" s="90">
        <f t="shared" si="39"/>
        <v>6</v>
      </c>
      <c r="CR20" s="104">
        <f t="shared" si="40"/>
        <v>6</v>
      </c>
      <c r="CS20" s="92">
        <v>3</v>
      </c>
      <c r="CT20" s="89">
        <v>25</v>
      </c>
      <c r="CU20" s="90">
        <v>4</v>
      </c>
      <c r="CV20" s="90"/>
      <c r="CW20" s="90">
        <f t="shared" si="41"/>
        <v>5</v>
      </c>
      <c r="CX20" s="104">
        <f t="shared" si="42"/>
        <v>5</v>
      </c>
      <c r="CY20" s="92">
        <v>3</v>
      </c>
      <c r="CZ20" s="89">
        <v>22</v>
      </c>
      <c r="DA20" s="29">
        <v>2</v>
      </c>
      <c r="DB20" s="90">
        <v>2</v>
      </c>
      <c r="DC20" s="90">
        <f t="shared" si="65"/>
        <v>4</v>
      </c>
      <c r="DD20" s="104">
        <f t="shared" si="66"/>
        <v>4</v>
      </c>
      <c r="DE20" s="92">
        <v>3</v>
      </c>
      <c r="DF20" s="89">
        <v>26</v>
      </c>
      <c r="DG20" s="103">
        <v>6</v>
      </c>
      <c r="DH20" s="90"/>
      <c r="DI20" s="90">
        <f t="shared" si="12"/>
        <v>7</v>
      </c>
      <c r="DJ20" s="91">
        <f t="shared" si="13"/>
        <v>7</v>
      </c>
      <c r="DK20" s="92">
        <v>3</v>
      </c>
      <c r="DL20" s="89">
        <v>21</v>
      </c>
      <c r="DM20" s="90">
        <v>5</v>
      </c>
      <c r="DN20" s="102"/>
      <c r="DO20" s="90">
        <f t="shared" si="43"/>
        <v>6</v>
      </c>
      <c r="DP20" s="91">
        <f t="shared" si="44"/>
        <v>6</v>
      </c>
      <c r="DQ20" s="92">
        <v>3</v>
      </c>
      <c r="DR20" s="89">
        <v>25</v>
      </c>
      <c r="DS20" s="55">
        <v>4</v>
      </c>
      <c r="DT20" s="90"/>
      <c r="DU20" s="90">
        <f t="shared" si="45"/>
        <v>5</v>
      </c>
      <c r="DV20" s="104">
        <f t="shared" si="46"/>
        <v>5</v>
      </c>
      <c r="DW20" s="92">
        <v>3</v>
      </c>
      <c r="DX20" s="89">
        <v>24</v>
      </c>
      <c r="DY20" s="55">
        <v>3</v>
      </c>
      <c r="DZ20" s="90"/>
      <c r="EA20" s="90">
        <f t="shared" si="47"/>
        <v>5</v>
      </c>
      <c r="EB20" s="104">
        <f t="shared" si="48"/>
        <v>5</v>
      </c>
      <c r="EC20" s="92">
        <v>4</v>
      </c>
      <c r="ED20" s="89">
        <v>25</v>
      </c>
      <c r="EE20" s="55">
        <v>5</v>
      </c>
      <c r="EF20" s="90"/>
      <c r="EG20" s="90">
        <f t="shared" si="49"/>
        <v>6</v>
      </c>
      <c r="EH20" s="104">
        <f t="shared" si="50"/>
        <v>6</v>
      </c>
      <c r="EI20" s="109">
        <v>4</v>
      </c>
      <c r="EJ20" s="89">
        <v>28</v>
      </c>
      <c r="EK20" s="103">
        <v>4</v>
      </c>
      <c r="EL20" s="90"/>
      <c r="EM20" s="90">
        <f t="shared" si="51"/>
        <v>5</v>
      </c>
      <c r="EN20" s="104">
        <f t="shared" si="52"/>
        <v>5</v>
      </c>
      <c r="EO20" s="109">
        <v>4</v>
      </c>
      <c r="EP20" s="23">
        <f t="shared" si="14"/>
        <v>5.433333333333334</v>
      </c>
      <c r="EQ20" s="41">
        <f t="shared" si="15"/>
        <v>30</v>
      </c>
      <c r="ER20" s="42">
        <f t="shared" si="16"/>
        <v>5.433333333333334</v>
      </c>
      <c r="ES20" s="99">
        <v>30</v>
      </c>
      <c r="ET20" s="125">
        <v>7</v>
      </c>
      <c r="EU20" s="108"/>
      <c r="EV20" s="108">
        <f t="shared" si="53"/>
        <v>7</v>
      </c>
      <c r="EW20" s="104">
        <f t="shared" si="54"/>
        <v>7</v>
      </c>
      <c r="EX20" s="109">
        <v>3</v>
      </c>
      <c r="EY20" s="89">
        <v>24</v>
      </c>
      <c r="EZ20" s="125">
        <v>9</v>
      </c>
      <c r="FA20" s="90"/>
      <c r="FB20" s="108">
        <f t="shared" si="55"/>
        <v>9</v>
      </c>
      <c r="FC20" s="104">
        <f t="shared" si="56"/>
        <v>9</v>
      </c>
      <c r="FD20" s="109">
        <v>3</v>
      </c>
      <c r="FE20" s="89">
        <v>24</v>
      </c>
      <c r="FF20" s="55">
        <v>6</v>
      </c>
      <c r="FG20" s="90"/>
      <c r="FH20" s="90">
        <f t="shared" si="57"/>
        <v>7</v>
      </c>
      <c r="FI20" s="104">
        <f t="shared" si="58"/>
        <v>7</v>
      </c>
      <c r="FJ20" s="92">
        <v>3</v>
      </c>
      <c r="FK20" s="89">
        <v>21</v>
      </c>
      <c r="FL20" s="90">
        <v>3</v>
      </c>
      <c r="FM20" s="90">
        <v>5</v>
      </c>
      <c r="FN20" s="90">
        <f t="shared" si="59"/>
        <v>4</v>
      </c>
      <c r="FO20" s="104">
        <f t="shared" si="60"/>
        <v>5</v>
      </c>
      <c r="FP20" s="92">
        <v>3</v>
      </c>
      <c r="FQ20" s="89">
        <v>26</v>
      </c>
      <c r="FR20" s="55">
        <v>9</v>
      </c>
      <c r="FS20" s="90"/>
      <c r="FT20" s="90">
        <f t="shared" si="67"/>
        <v>9</v>
      </c>
      <c r="FU20" s="104">
        <f t="shared" si="68"/>
        <v>9</v>
      </c>
      <c r="FV20" s="92">
        <v>3</v>
      </c>
      <c r="FW20" s="130">
        <v>36</v>
      </c>
      <c r="FX20" s="136">
        <v>7</v>
      </c>
      <c r="FZ20" s="108">
        <f t="shared" si="17"/>
        <v>8</v>
      </c>
      <c r="GA20" s="91">
        <f t="shared" si="18"/>
        <v>8</v>
      </c>
      <c r="GB20" s="92">
        <v>3</v>
      </c>
      <c r="GC20" s="130">
        <v>26</v>
      </c>
      <c r="GD20" s="137">
        <v>3</v>
      </c>
      <c r="GF20" s="108">
        <f t="shared" si="19"/>
        <v>5</v>
      </c>
      <c r="GG20" s="91">
        <f t="shared" si="20"/>
        <v>5</v>
      </c>
      <c r="GH20" s="92">
        <v>3</v>
      </c>
      <c r="GI20" s="133">
        <v>26</v>
      </c>
      <c r="GJ20" s="137">
        <v>5</v>
      </c>
      <c r="GL20" s="108">
        <f t="shared" si="21"/>
        <v>6</v>
      </c>
      <c r="GM20" s="91">
        <f t="shared" si="22"/>
        <v>6</v>
      </c>
      <c r="GN20" s="92">
        <v>3</v>
      </c>
      <c r="GO20" s="130">
        <v>26</v>
      </c>
      <c r="GP20" s="137">
        <v>7</v>
      </c>
      <c r="GR20" s="108">
        <f t="shared" si="23"/>
        <v>8</v>
      </c>
      <c r="GS20" s="91">
        <f t="shared" si="24"/>
        <v>8</v>
      </c>
      <c r="GT20" s="92">
        <v>3</v>
      </c>
    </row>
    <row r="21" ht="43.5" customHeight="1"/>
    <row r="22" ht="46.5" customHeight="1"/>
    <row r="24" spans="1:121" ht="18">
      <c r="A24" s="16">
        <v>20</v>
      </c>
      <c r="B24" s="12">
        <v>1107040131</v>
      </c>
      <c r="C24" s="12" t="s">
        <v>186</v>
      </c>
      <c r="D24" s="58" t="s">
        <v>99</v>
      </c>
      <c r="E24" s="106" t="s">
        <v>152</v>
      </c>
      <c r="F24" s="44" t="s">
        <v>247</v>
      </c>
      <c r="G24" s="66" t="s">
        <v>152</v>
      </c>
      <c r="H24" s="14" t="s">
        <v>142</v>
      </c>
      <c r="I24" s="78" t="s">
        <v>121</v>
      </c>
      <c r="J24" s="67" t="s">
        <v>81</v>
      </c>
      <c r="K24" s="67">
        <v>5</v>
      </c>
      <c r="L24" s="38">
        <v>27</v>
      </c>
      <c r="M24" s="16">
        <v>4</v>
      </c>
      <c r="N24" s="16"/>
      <c r="O24" s="16">
        <f>ROUND((L24*0.1+M24*0.7),0)</f>
        <v>6</v>
      </c>
      <c r="P24" s="28">
        <f>ROUND(MAX((L24*0.1+M24*0.7),(L24*0.1+N24*0.7)),0)</f>
        <v>6</v>
      </c>
      <c r="Q24" s="33">
        <v>2</v>
      </c>
      <c r="R24" s="32">
        <v>22</v>
      </c>
      <c r="S24" s="12">
        <v>7</v>
      </c>
      <c r="T24" s="12"/>
      <c r="U24" s="16">
        <f>ROUND((R24*0.1+S24*0.7),0)</f>
        <v>7</v>
      </c>
      <c r="V24" s="28">
        <f>ROUND(MAX((R24*0.1+S24*0.7),(R24*0.1+T24*0.7)),0)</f>
        <v>7</v>
      </c>
      <c r="W24" s="33">
        <v>4</v>
      </c>
      <c r="X24" s="38">
        <v>24</v>
      </c>
      <c r="Y24" s="16">
        <v>4</v>
      </c>
      <c r="Z24" s="16"/>
      <c r="AA24" s="16">
        <f>ROUND((X24*0.1+Y24*0.6),0)</f>
        <v>5</v>
      </c>
      <c r="AB24" s="28">
        <f>ROUND(MAX((X24*0.1+Y24*0.6),(X24*0.1+Z24*0.6)),0)</f>
        <v>5</v>
      </c>
      <c r="AC24" s="33">
        <v>4</v>
      </c>
      <c r="AD24" s="32">
        <v>25</v>
      </c>
      <c r="AE24" s="12">
        <v>2</v>
      </c>
      <c r="AF24" s="12">
        <v>4</v>
      </c>
      <c r="AG24" s="12">
        <f>ROUND((AD24*0.1+AE24*0.5),0)</f>
        <v>4</v>
      </c>
      <c r="AH24" s="28">
        <f>ROUND(MAX((AD24*0.1+AE24*0.5),(AD24*0.1+AF24*0.5)),0)</f>
        <v>5</v>
      </c>
      <c r="AI24" s="40">
        <v>5</v>
      </c>
      <c r="AJ24" s="38">
        <v>14</v>
      </c>
      <c r="AK24" s="16">
        <v>5</v>
      </c>
      <c r="AL24" s="16"/>
      <c r="AM24" s="16">
        <f>ROUND((AJ24*0.15+AK24*0.7),0)</f>
        <v>6</v>
      </c>
      <c r="AN24" s="28">
        <f>ROUND(MAX((AJ24*0.15+AK24*0.7),(AJ24*0.15+AL24*0.7)),0)</f>
        <v>6</v>
      </c>
      <c r="AO24" s="33">
        <v>2</v>
      </c>
      <c r="AP24" s="23">
        <f>(AO24*AM24+AI24*AG24+AC24*AA24+W24*U24+Q24*O24)/AQ24</f>
        <v>5.411764705882353</v>
      </c>
      <c r="AQ24" s="24">
        <f>AO24+AI24+AC24+W24+Q24</f>
        <v>17</v>
      </c>
      <c r="AR24" s="25">
        <f>(AO24*AN24+AI24*AH24+AC24*AB24+W24*V24+Q24*P24)/AQ24</f>
        <v>5.705882352941177</v>
      </c>
      <c r="AS24" s="49">
        <v>11</v>
      </c>
      <c r="AT24" s="12"/>
      <c r="AU24" s="12"/>
      <c r="AV24" s="16">
        <f>ROUND((AS24*0.1+AT24*0.7),0)</f>
        <v>1</v>
      </c>
      <c r="AW24" s="28">
        <f>ROUND(MAX((AS24*0.1+AT24*0.7),(AS24*0.1+AU24*0.7)),0)</f>
        <v>1</v>
      </c>
      <c r="AX24" s="33">
        <v>3</v>
      </c>
      <c r="AY24" s="32">
        <v>21</v>
      </c>
      <c r="AZ24" s="31">
        <v>4</v>
      </c>
      <c r="BA24" s="12"/>
      <c r="BB24" s="16">
        <f>ROUND((AY24*0.1+AZ24*0.7),0)</f>
        <v>5</v>
      </c>
      <c r="BC24" s="28">
        <f>ROUND(MAX((AY24*0.1+AZ24*0.7),(AY24*0.1+BA24*0.7)),0)</f>
        <v>5</v>
      </c>
      <c r="BD24" s="33">
        <v>3</v>
      </c>
      <c r="BE24" s="32">
        <v>18</v>
      </c>
      <c r="BF24" s="12">
        <v>4</v>
      </c>
      <c r="BG24" s="12"/>
      <c r="BH24" s="16">
        <f>ROUND((BE24*0.1+BF24*0.7),0)</f>
        <v>5</v>
      </c>
      <c r="BI24" s="28">
        <f>ROUND(MAX((BE24*0.1+BF24*0.7),(BE24*0.1+BG24*0.7)),0)</f>
        <v>5</v>
      </c>
      <c r="BJ24" s="33">
        <v>4</v>
      </c>
      <c r="BK24" s="32">
        <v>16</v>
      </c>
      <c r="BL24" s="26">
        <v>2</v>
      </c>
      <c r="BM24" s="12">
        <v>2</v>
      </c>
      <c r="BN24" s="16">
        <f>ROUND((BK24*0.1+BL24*0.7),0)</f>
        <v>3</v>
      </c>
      <c r="BO24" s="28">
        <f>ROUND(MAX((BK24*0.1+BL24*0.7),(BK24*0.1+BM24*0.7)),0)</f>
        <v>3</v>
      </c>
      <c r="BP24" s="33">
        <v>3</v>
      </c>
      <c r="BQ24" s="32">
        <v>16</v>
      </c>
      <c r="BR24" s="53">
        <v>4</v>
      </c>
      <c r="BS24" s="12"/>
      <c r="BT24" s="16">
        <f>ROUND((BQ24*0.15+BR24*0.7),0)</f>
        <v>5</v>
      </c>
      <c r="BU24" s="28">
        <f>ROUND(MAX((BQ24*0.15+BR24*0.7),(BQ24*0.15+BS24*0.7)),0)</f>
        <v>5</v>
      </c>
      <c r="BV24" s="33">
        <v>2</v>
      </c>
      <c r="BW24" s="54">
        <v>0</v>
      </c>
      <c r="BX24" s="26"/>
      <c r="BY24" s="12"/>
      <c r="BZ24" s="16">
        <f>ROUND((BW24*0.1+BX24*0.7),0)</f>
        <v>0</v>
      </c>
      <c r="CA24" s="28">
        <f>ROUND(MAX((BW24*0.1+BX24*0.7),(BW24*0.1+BY24*0.7)),0)</f>
        <v>0</v>
      </c>
      <c r="CB24" s="33">
        <v>3</v>
      </c>
      <c r="CC24" s="49">
        <v>6</v>
      </c>
      <c r="CD24" s="16"/>
      <c r="CE24" s="12"/>
      <c r="CF24" s="16">
        <f>ROUND((CC24*0.1+CD24*0.7),0)</f>
        <v>1</v>
      </c>
      <c r="CG24" s="28">
        <f>ROUND(MAX((CC24*0.1+CD24*0.7),(CC24*0.1+CE24*0.7)),0)</f>
        <v>1</v>
      </c>
      <c r="CH24" s="33">
        <v>3</v>
      </c>
      <c r="CI24" s="23">
        <f>(AV24*AX24+BB24*BD24+BH24*BJ24+BN24*BP24+BT24*BV24+BZ24*CB24+CF24*CH24)/CJ24</f>
        <v>2.857142857142857</v>
      </c>
      <c r="CJ24" s="41">
        <f>AX24+BD24+BJ24+BP24+BV24+CB24+CH24</f>
        <v>21</v>
      </c>
      <c r="CK24" s="42">
        <f>(AW24*AX24+BC24*BD24+BI24*BJ24+BO24*BP24+BU24*BV24+CA24*CB24+CG24*CH24)/CJ24</f>
        <v>2.857142857142857</v>
      </c>
      <c r="CL24" s="41">
        <f>AQ24+CJ24</f>
        <v>38</v>
      </c>
      <c r="CM24" s="43">
        <f>(AR24*AQ24+CK24*CJ24)/CL24</f>
        <v>4.131578947368421</v>
      </c>
      <c r="CN24" s="98">
        <v>0</v>
      </c>
      <c r="CO24" s="90"/>
      <c r="CP24" s="90"/>
      <c r="CQ24" s="90">
        <f>ROUND((CN24*0.1+CO24*0.7),0)</f>
        <v>0</v>
      </c>
      <c r="CR24" s="104">
        <f>ROUND(MAX((CN24*0.1+CO24*0.7),(CN24*0.1+CP24*0.7)),0)</f>
        <v>0</v>
      </c>
      <c r="CS24" s="92">
        <v>3</v>
      </c>
      <c r="CT24" s="98">
        <v>0</v>
      </c>
      <c r="CV24" s="90"/>
      <c r="CW24" s="90">
        <f>ROUND((CT24*0.1+CU24*0.7),0)</f>
        <v>0</v>
      </c>
      <c r="CX24" s="104">
        <f>ROUND(MAX((CT24*0.1+CU24*0.7),(CT24*0.1+CV24*0.7)),0)</f>
        <v>0</v>
      </c>
      <c r="CY24" s="92">
        <v>3</v>
      </c>
      <c r="CZ24" s="98"/>
      <c r="DA24" s="90"/>
      <c r="DB24" s="90"/>
      <c r="DC24" s="90">
        <f>ROUND((CZ24*0.1+DA24*0.7),0)</f>
        <v>0</v>
      </c>
      <c r="DD24" s="104">
        <f>ROUND(MAX((CZ24*0.1+DA24*0.7),(CZ24*0.1+DB24*0.7)),0)</f>
        <v>0</v>
      </c>
      <c r="DE24" s="92">
        <v>3</v>
      </c>
      <c r="DF24" s="98">
        <v>0</v>
      </c>
      <c r="DG24" s="90"/>
      <c r="DH24" s="90"/>
      <c r="DI24" s="90">
        <f>ROUND((DF24*0.1+DG24*0.7),0)</f>
        <v>0</v>
      </c>
      <c r="DJ24" s="91">
        <f>ROUND(MAX((DF24*0.1+DG24*0.7),(DF24*0.1+DH24*0.7)),0)</f>
        <v>0</v>
      </c>
      <c r="DK24" s="92">
        <v>3</v>
      </c>
      <c r="DL24" s="98">
        <v>0</v>
      </c>
      <c r="DN24" s="90"/>
      <c r="DO24" s="90">
        <f>ROUND((DL24*0.1+DM24*0.7),0)</f>
        <v>0</v>
      </c>
      <c r="DP24" s="91">
        <f>ROUND(MAX((DL24*0.1+DM24*0.7),(DL24*0.1+DN24*0.7)),0)</f>
        <v>0</v>
      </c>
      <c r="DQ24" s="92">
        <v>3</v>
      </c>
    </row>
    <row r="25" spans="1:121" ht="18">
      <c r="A25" s="16">
        <v>21</v>
      </c>
      <c r="B25" s="12">
        <v>1107040133</v>
      </c>
      <c r="C25" s="87" t="s">
        <v>186</v>
      </c>
      <c r="D25" s="58" t="s">
        <v>93</v>
      </c>
      <c r="E25" s="106" t="s">
        <v>91</v>
      </c>
      <c r="F25" s="44" t="s">
        <v>247</v>
      </c>
      <c r="G25" s="66" t="s">
        <v>91</v>
      </c>
      <c r="H25" s="14" t="s">
        <v>217</v>
      </c>
      <c r="I25" s="78" t="s">
        <v>118</v>
      </c>
      <c r="J25" s="67" t="s">
        <v>81</v>
      </c>
      <c r="K25" s="67">
        <v>5</v>
      </c>
      <c r="L25" s="38">
        <v>23</v>
      </c>
      <c r="M25" s="16">
        <v>6</v>
      </c>
      <c r="N25" s="16"/>
      <c r="O25" s="16">
        <f>ROUND((L25*0.1+M25*0.7),0)</f>
        <v>7</v>
      </c>
      <c r="P25" s="28">
        <f>ROUND(MAX((L25*0.1+M25*0.7),(L25*0.1+N25*0.7)),0)</f>
        <v>7</v>
      </c>
      <c r="Q25" s="33">
        <v>2</v>
      </c>
      <c r="R25" s="32">
        <v>22</v>
      </c>
      <c r="S25" s="12">
        <v>6</v>
      </c>
      <c r="T25" s="12"/>
      <c r="U25" s="16">
        <f>ROUND((R25*0.1+S25*0.7),0)</f>
        <v>6</v>
      </c>
      <c r="V25" s="28">
        <f>ROUND(MAX((R25*0.1+S25*0.7),(R25*0.1+T25*0.7)),0)</f>
        <v>6</v>
      </c>
      <c r="W25" s="33">
        <v>4</v>
      </c>
      <c r="X25" s="38">
        <v>28</v>
      </c>
      <c r="Y25" s="16">
        <v>6</v>
      </c>
      <c r="Z25" s="16"/>
      <c r="AA25" s="16">
        <f>ROUND((X25*0.1+Y25*0.6),0)</f>
        <v>6</v>
      </c>
      <c r="AB25" s="28">
        <f>ROUND(MAX((X25*0.1+Y25*0.6),(X25*0.1+Z25*0.6)),0)</f>
        <v>6</v>
      </c>
      <c r="AC25" s="33">
        <v>4</v>
      </c>
      <c r="AD25" s="32">
        <v>25</v>
      </c>
      <c r="AE25" s="12">
        <v>5</v>
      </c>
      <c r="AF25" s="12"/>
      <c r="AG25" s="12">
        <f>ROUND((AD25*0.1+AE25*0.5),0)</f>
        <v>5</v>
      </c>
      <c r="AH25" s="28">
        <f>ROUND(MAX((AD25*0.1+AE25*0.5),(AD25*0.1+AF25*0.5)),0)</f>
        <v>5</v>
      </c>
      <c r="AI25" s="40">
        <v>5</v>
      </c>
      <c r="AJ25" s="38">
        <v>14</v>
      </c>
      <c r="AK25" s="16">
        <v>6</v>
      </c>
      <c r="AL25" s="16"/>
      <c r="AM25" s="16">
        <f>ROUND((AJ25*0.15+AK25*0.7),0)</f>
        <v>6</v>
      </c>
      <c r="AN25" s="28">
        <f>ROUND(MAX((AJ25*0.15+AK25*0.7),(AJ25*0.15+AL25*0.7)),0)</f>
        <v>6</v>
      </c>
      <c r="AO25" s="33">
        <v>2</v>
      </c>
      <c r="AP25" s="23">
        <f>(AO25*AM25+AI25*AG25+AC25*AA25+W25*U25+Q25*O25)/AQ25</f>
        <v>5.823529411764706</v>
      </c>
      <c r="AQ25" s="24">
        <f>AO25+AI25+AC25+W25+Q25</f>
        <v>17</v>
      </c>
      <c r="AR25" s="25">
        <f>(AO25*AN25+AI25*AH25+AC25*AB25+W25*V25+Q25*P25)/AQ25</f>
        <v>5.823529411764706</v>
      </c>
      <c r="AS25" s="47">
        <v>22</v>
      </c>
      <c r="AT25" s="45">
        <v>7</v>
      </c>
      <c r="AU25" s="45"/>
      <c r="AV25" s="16">
        <f>ROUND((AS25*0.1+AT25*0.7),0)</f>
        <v>7</v>
      </c>
      <c r="AW25" s="28">
        <f>ROUND(MAX((AS25*0.1+AT25*0.7),(AS25*0.1+AU25*0.7)),0)</f>
        <v>7</v>
      </c>
      <c r="AX25" s="33">
        <v>3</v>
      </c>
      <c r="AY25" s="32">
        <v>17</v>
      </c>
      <c r="AZ25" s="26">
        <v>6</v>
      </c>
      <c r="BA25" s="12"/>
      <c r="BB25" s="16">
        <f>ROUND((AY25*0.1+AZ25*0.7),0)</f>
        <v>6</v>
      </c>
      <c r="BC25" s="28">
        <f>ROUND(MAX((AY25*0.1+AZ25*0.7),(AY25*0.1+BA25*0.7)),0)</f>
        <v>6</v>
      </c>
      <c r="BD25" s="33">
        <v>3</v>
      </c>
      <c r="BE25" s="32">
        <v>17</v>
      </c>
      <c r="BF25" s="12">
        <v>5</v>
      </c>
      <c r="BG25" s="12"/>
      <c r="BH25" s="16">
        <f>ROUND((BE25*0.1+BF25*0.7),0)</f>
        <v>5</v>
      </c>
      <c r="BI25" s="28">
        <f>ROUND(MAX((BE25*0.1+BF25*0.7),(BE25*0.1+BG25*0.7)),0)</f>
        <v>5</v>
      </c>
      <c r="BJ25" s="33">
        <v>4</v>
      </c>
      <c r="BK25" s="47">
        <v>17</v>
      </c>
      <c r="BL25" s="45">
        <v>4</v>
      </c>
      <c r="BM25" s="45"/>
      <c r="BN25" s="16">
        <f>ROUND((BK25*0.1+BL25*0.7),0)</f>
        <v>5</v>
      </c>
      <c r="BO25" s="28">
        <f>ROUND(MAX((BK25*0.1+BL25*0.7),(BK25*0.1+BM25*0.7)),0)</f>
        <v>5</v>
      </c>
      <c r="BP25" s="33">
        <v>3</v>
      </c>
      <c r="BQ25" s="32">
        <v>15</v>
      </c>
      <c r="BR25" s="53">
        <v>5</v>
      </c>
      <c r="BS25" s="12"/>
      <c r="BT25" s="16">
        <f>ROUND((BQ25*0.15+BR25*0.7),0)</f>
        <v>6</v>
      </c>
      <c r="BU25" s="28">
        <f>ROUND(MAX((BQ25*0.15+BR25*0.7),(BQ25*0.15+BS25*0.7)),0)</f>
        <v>6</v>
      </c>
      <c r="BV25" s="33">
        <v>2</v>
      </c>
      <c r="BW25" s="54">
        <v>0</v>
      </c>
      <c r="BX25" s="26"/>
      <c r="BY25" s="45"/>
      <c r="BZ25" s="16">
        <f>ROUND((BW25*0.1+BX25*0.7),0)</f>
        <v>0</v>
      </c>
      <c r="CA25" s="28">
        <f>ROUND(MAX((BW25*0.1+BX25*0.7),(BW25*0.1+BY25*0.7)),0)</f>
        <v>0</v>
      </c>
      <c r="CB25" s="33">
        <v>3</v>
      </c>
      <c r="CC25" s="49">
        <v>5</v>
      </c>
      <c r="CD25" s="16"/>
      <c r="CE25" s="12"/>
      <c r="CF25" s="16">
        <f>ROUND((CC25*0.1+CD25*0.7),0)</f>
        <v>1</v>
      </c>
      <c r="CG25" s="28">
        <f>ROUND(MAX((CC25*0.1+CD25*0.7),(CC25*0.1+CE25*0.7)),0)</f>
        <v>1</v>
      </c>
      <c r="CH25" s="33">
        <v>3</v>
      </c>
      <c r="CI25" s="23">
        <f>(AV25*AX25+BB25*BD25+BH25*BJ25+BN25*BP25+BT25*BV25+BZ25*CB25+CF25*CH25)/CJ25</f>
        <v>4.238095238095238</v>
      </c>
      <c r="CJ25" s="41">
        <f>AX25+BD25+BJ25+BP25+BV25+CB25+CH25</f>
        <v>21</v>
      </c>
      <c r="CK25" s="42">
        <f>(AW25*AX25+BC25*BD25+BI25*BJ25+BO25*BP25+BU25*BV25+CA25*CB25+CG25*CH25)/CJ25</f>
        <v>4.238095238095238</v>
      </c>
      <c r="CL25" s="41">
        <f>AQ25+CJ25</f>
        <v>38</v>
      </c>
      <c r="CM25" s="43">
        <f>(AR25*AQ25+CK25*CJ25)/CL25</f>
        <v>4.947368421052632</v>
      </c>
      <c r="CN25" s="89">
        <v>20</v>
      </c>
      <c r="CO25" s="90">
        <v>7</v>
      </c>
      <c r="CP25" s="90"/>
      <c r="CQ25" s="90">
        <f>ROUND((CN25*0.1+CO25*0.7),0)</f>
        <v>7</v>
      </c>
      <c r="CR25" s="104">
        <f>ROUND(MAX((CN25*0.1+CO25*0.7),(CN25*0.1+CP25*0.7)),0)</f>
        <v>7</v>
      </c>
      <c r="CS25" s="92">
        <v>3</v>
      </c>
      <c r="CT25" s="89">
        <v>23</v>
      </c>
      <c r="CV25" s="90"/>
      <c r="CW25" s="90">
        <f>ROUND((CT25*0.1+CU25*0.7),0)</f>
        <v>2</v>
      </c>
      <c r="CX25" s="104">
        <f>ROUND(MAX((CT25*0.1+CU25*0.7),(CT25*0.1+CV25*0.7)),0)</f>
        <v>2</v>
      </c>
      <c r="CY25" s="92">
        <v>3</v>
      </c>
      <c r="CZ25" s="89">
        <v>20</v>
      </c>
      <c r="DA25" s="55">
        <v>3</v>
      </c>
      <c r="DB25" s="90"/>
      <c r="DC25" s="90">
        <f>ROUND((CZ25*0.1+DA25*0.7),0)</f>
        <v>4</v>
      </c>
      <c r="DD25" s="104">
        <f>ROUND(MAX((CZ25*0.1+DA25*0.7),(CZ25*0.1+DB25*0.7)),0)</f>
        <v>4</v>
      </c>
      <c r="DE25" s="92">
        <v>3</v>
      </c>
      <c r="DF25" s="89">
        <v>25</v>
      </c>
      <c r="DG25" s="90">
        <v>6</v>
      </c>
      <c r="DH25" s="90"/>
      <c r="DI25" s="90">
        <f>ROUND((DF25*0.1+DG25*0.7),0)</f>
        <v>7</v>
      </c>
      <c r="DJ25" s="91">
        <f>ROUND(MAX((DF25*0.1+DG25*0.7),(DF25*0.1+DH25*0.7)),0)</f>
        <v>7</v>
      </c>
      <c r="DK25" s="92">
        <v>3</v>
      </c>
      <c r="DL25" s="89">
        <v>20</v>
      </c>
      <c r="DN25" s="102"/>
      <c r="DO25" s="90">
        <f>ROUND((DL25*0.1+DM25*0.7),0)</f>
        <v>2</v>
      </c>
      <c r="DP25" s="91">
        <f>ROUND(MAX((DL25*0.1+DM25*0.7),(DL25*0.1+DN25*0.7)),0)</f>
        <v>2</v>
      </c>
      <c r="DQ25" s="92">
        <v>3</v>
      </c>
    </row>
    <row r="28" spans="1:44" ht="18">
      <c r="A28" s="16">
        <v>7</v>
      </c>
      <c r="B28" s="12">
        <v>1107040107</v>
      </c>
      <c r="C28" s="12" t="s">
        <v>186</v>
      </c>
      <c r="D28" s="58" t="s">
        <v>218</v>
      </c>
      <c r="E28" s="13" t="s">
        <v>104</v>
      </c>
      <c r="F28" s="44" t="s">
        <v>98</v>
      </c>
      <c r="G28" s="82"/>
      <c r="H28" s="82"/>
      <c r="I28" s="82"/>
      <c r="J28" s="67"/>
      <c r="K28" s="67">
        <v>0</v>
      </c>
      <c r="L28" s="51">
        <v>0</v>
      </c>
      <c r="M28" s="16"/>
      <c r="N28" s="16"/>
      <c r="O28" s="16">
        <f aca="true" t="shared" si="71" ref="O28:O34">ROUND((L28*0.1+M28*0.7),0)</f>
        <v>0</v>
      </c>
      <c r="P28" s="28">
        <f aca="true" t="shared" si="72" ref="P28:P34">ROUND(MAX((L28*0.1+M28*0.7),(L28*0.1+N28*0.7)),0)</f>
        <v>0</v>
      </c>
      <c r="Q28" s="33">
        <v>2</v>
      </c>
      <c r="R28" s="51"/>
      <c r="S28" s="12"/>
      <c r="T28" s="12"/>
      <c r="U28" s="16">
        <f aca="true" t="shared" si="73" ref="U28:U34">ROUND((R28*0.1+S28*0.7),0)</f>
        <v>0</v>
      </c>
      <c r="V28" s="28">
        <f aca="true" t="shared" si="74" ref="V28:V34">ROUND(MAX((R28*0.1+S28*0.7),(R28*0.1+T28*0.7)),0)</f>
        <v>0</v>
      </c>
      <c r="W28" s="33">
        <v>4</v>
      </c>
      <c r="X28" s="51"/>
      <c r="Y28" s="16"/>
      <c r="Z28" s="16"/>
      <c r="AA28" s="16">
        <f aca="true" t="shared" si="75" ref="AA28:AA34">ROUND((X28*0.1+Y28*0.6),0)</f>
        <v>0</v>
      </c>
      <c r="AB28" s="28">
        <f aca="true" t="shared" si="76" ref="AB28:AB34">ROUND(MAX((X28*0.1+Y28*0.6),(X28*0.1+Z28*0.6)),0)</f>
        <v>0</v>
      </c>
      <c r="AC28" s="33">
        <v>4</v>
      </c>
      <c r="AD28" s="51"/>
      <c r="AE28" s="12"/>
      <c r="AF28" s="12"/>
      <c r="AG28" s="12">
        <f aca="true" t="shared" si="77" ref="AG28:AG34">ROUND((AD28*0.1+AE28*0.5),0)</f>
        <v>0</v>
      </c>
      <c r="AH28" s="28">
        <f aca="true" t="shared" si="78" ref="AH28:AH34">ROUND(MAX((AD28*0.1+AE28*0.5),(AD28*0.1+AF28*0.5)),0)</f>
        <v>0</v>
      </c>
      <c r="AI28" s="40">
        <v>5</v>
      </c>
      <c r="AJ28" s="51"/>
      <c r="AK28" s="16"/>
      <c r="AL28" s="16"/>
      <c r="AM28" s="16">
        <f aca="true" t="shared" si="79" ref="AM28:AM34">ROUND((AJ28*0.15+AK28*0.7),0)</f>
        <v>0</v>
      </c>
      <c r="AN28" s="28">
        <f aca="true" t="shared" si="80" ref="AN28:AN34">ROUND(MAX((AJ28*0.15+AK28*0.7),(AJ28*0.15+AL28*0.7)),0)</f>
        <v>0</v>
      </c>
      <c r="AO28" s="33">
        <v>2</v>
      </c>
      <c r="AP28" s="23">
        <f aca="true" t="shared" si="81" ref="AP28:AP34">(AO28*AM28+AI28*AG28+AC28*AA28+W28*U28+Q28*O28)/AQ28</f>
        <v>0</v>
      </c>
      <c r="AQ28" s="24">
        <f aca="true" t="shared" si="82" ref="AQ28:AQ34">AO28+AI28+AC28+W28+Q28</f>
        <v>17</v>
      </c>
      <c r="AR28" s="25">
        <f aca="true" t="shared" si="83" ref="AR28:AR34">(AO28*AN28+AI28*AH28+AC28*AB28+W28*V28+Q28*P28)/AQ28</f>
        <v>0</v>
      </c>
    </row>
    <row r="29" spans="1:44" ht="18">
      <c r="A29" s="16">
        <v>20</v>
      </c>
      <c r="B29" s="12">
        <v>1107040120</v>
      </c>
      <c r="C29" s="12" t="s">
        <v>186</v>
      </c>
      <c r="D29" s="58" t="s">
        <v>145</v>
      </c>
      <c r="E29" s="13" t="s">
        <v>106</v>
      </c>
      <c r="F29" s="44" t="s">
        <v>98</v>
      </c>
      <c r="G29" s="82"/>
      <c r="H29" s="82"/>
      <c r="I29" s="82"/>
      <c r="J29" s="67"/>
      <c r="K29" s="67">
        <v>0</v>
      </c>
      <c r="L29" s="51">
        <v>0</v>
      </c>
      <c r="M29" s="16"/>
      <c r="N29" s="16"/>
      <c r="O29" s="16">
        <f t="shared" si="71"/>
        <v>0</v>
      </c>
      <c r="P29" s="28">
        <f t="shared" si="72"/>
        <v>0</v>
      </c>
      <c r="Q29" s="33">
        <v>2</v>
      </c>
      <c r="R29" s="51"/>
      <c r="S29" s="12"/>
      <c r="T29" s="12"/>
      <c r="U29" s="16">
        <f t="shared" si="73"/>
        <v>0</v>
      </c>
      <c r="V29" s="28">
        <f t="shared" si="74"/>
        <v>0</v>
      </c>
      <c r="W29" s="33">
        <v>4</v>
      </c>
      <c r="X29" s="51"/>
      <c r="Y29" s="16"/>
      <c r="Z29" s="16"/>
      <c r="AA29" s="16">
        <f t="shared" si="75"/>
        <v>0</v>
      </c>
      <c r="AB29" s="28">
        <f t="shared" si="76"/>
        <v>0</v>
      </c>
      <c r="AC29" s="33">
        <v>4</v>
      </c>
      <c r="AD29" s="51"/>
      <c r="AE29" s="12"/>
      <c r="AF29" s="12"/>
      <c r="AG29" s="12">
        <f t="shared" si="77"/>
        <v>0</v>
      </c>
      <c r="AH29" s="28">
        <f t="shared" si="78"/>
        <v>0</v>
      </c>
      <c r="AI29" s="40">
        <v>5</v>
      </c>
      <c r="AJ29" s="51"/>
      <c r="AK29" s="16"/>
      <c r="AL29" s="16"/>
      <c r="AM29" s="16">
        <f t="shared" si="79"/>
        <v>0</v>
      </c>
      <c r="AN29" s="28">
        <f t="shared" si="80"/>
        <v>0</v>
      </c>
      <c r="AO29" s="33">
        <v>2</v>
      </c>
      <c r="AP29" s="23">
        <f t="shared" si="81"/>
        <v>0</v>
      </c>
      <c r="AQ29" s="24">
        <f t="shared" si="82"/>
        <v>17</v>
      </c>
      <c r="AR29" s="25">
        <f t="shared" si="83"/>
        <v>0</v>
      </c>
    </row>
    <row r="30" spans="1:44" ht="18">
      <c r="A30" s="16">
        <v>5</v>
      </c>
      <c r="B30" s="12">
        <v>1107040105</v>
      </c>
      <c r="C30" s="12" t="s">
        <v>186</v>
      </c>
      <c r="D30" s="58" t="s">
        <v>219</v>
      </c>
      <c r="E30" s="13" t="s">
        <v>84</v>
      </c>
      <c r="F30" s="44" t="s">
        <v>141</v>
      </c>
      <c r="G30" s="82"/>
      <c r="H30" s="82"/>
      <c r="I30" s="82"/>
      <c r="J30" s="67"/>
      <c r="K30" s="67">
        <v>0</v>
      </c>
      <c r="L30" s="51">
        <v>16</v>
      </c>
      <c r="M30" s="16"/>
      <c r="N30" s="16"/>
      <c r="O30" s="16">
        <f t="shared" si="71"/>
        <v>2</v>
      </c>
      <c r="P30" s="28">
        <f t="shared" si="72"/>
        <v>2</v>
      </c>
      <c r="Q30" s="33">
        <v>2</v>
      </c>
      <c r="R30" s="51"/>
      <c r="S30" s="12"/>
      <c r="T30" s="12"/>
      <c r="U30" s="16">
        <f t="shared" si="73"/>
        <v>0</v>
      </c>
      <c r="V30" s="28">
        <f t="shared" si="74"/>
        <v>0</v>
      </c>
      <c r="W30" s="33">
        <v>4</v>
      </c>
      <c r="X30" s="38">
        <v>16</v>
      </c>
      <c r="Y30" s="50"/>
      <c r="Z30" s="16"/>
      <c r="AA30" s="16">
        <f t="shared" si="75"/>
        <v>2</v>
      </c>
      <c r="AB30" s="28">
        <f t="shared" si="76"/>
        <v>2</v>
      </c>
      <c r="AC30" s="33">
        <v>4</v>
      </c>
      <c r="AD30" s="51"/>
      <c r="AE30" s="12"/>
      <c r="AF30" s="12"/>
      <c r="AG30" s="12">
        <f t="shared" si="77"/>
        <v>0</v>
      </c>
      <c r="AH30" s="28">
        <f t="shared" si="78"/>
        <v>0</v>
      </c>
      <c r="AI30" s="40">
        <v>5</v>
      </c>
      <c r="AJ30" s="51"/>
      <c r="AK30" s="16"/>
      <c r="AL30" s="16"/>
      <c r="AM30" s="16">
        <f t="shared" si="79"/>
        <v>0</v>
      </c>
      <c r="AN30" s="28">
        <f t="shared" si="80"/>
        <v>0</v>
      </c>
      <c r="AO30" s="33">
        <v>2</v>
      </c>
      <c r="AP30" s="23">
        <f t="shared" si="81"/>
        <v>0.7058823529411765</v>
      </c>
      <c r="AQ30" s="24">
        <f t="shared" si="82"/>
        <v>17</v>
      </c>
      <c r="AR30" s="25">
        <f t="shared" si="83"/>
        <v>0.7058823529411765</v>
      </c>
    </row>
    <row r="31" spans="1:44" ht="18">
      <c r="A31" s="16">
        <v>11</v>
      </c>
      <c r="B31" s="12">
        <v>1107040112</v>
      </c>
      <c r="C31" s="12" t="s">
        <v>186</v>
      </c>
      <c r="D31" s="58" t="s">
        <v>99</v>
      </c>
      <c r="E31" s="13" t="s">
        <v>220</v>
      </c>
      <c r="F31" s="44" t="s">
        <v>141</v>
      </c>
      <c r="G31" s="82"/>
      <c r="H31" s="82"/>
      <c r="I31" s="82"/>
      <c r="J31" s="67"/>
      <c r="K31" s="67">
        <v>0</v>
      </c>
      <c r="L31" s="38">
        <v>23</v>
      </c>
      <c r="M31" s="16">
        <v>5</v>
      </c>
      <c r="N31" s="16"/>
      <c r="O31" s="16">
        <f t="shared" si="71"/>
        <v>6</v>
      </c>
      <c r="P31" s="28">
        <f t="shared" si="72"/>
        <v>6</v>
      </c>
      <c r="Q31" s="33">
        <v>2</v>
      </c>
      <c r="R31" s="32">
        <v>22</v>
      </c>
      <c r="S31" s="12">
        <v>7</v>
      </c>
      <c r="T31" s="12"/>
      <c r="U31" s="16">
        <f t="shared" si="73"/>
        <v>7</v>
      </c>
      <c r="V31" s="28">
        <f t="shared" si="74"/>
        <v>7</v>
      </c>
      <c r="W31" s="33">
        <v>4</v>
      </c>
      <c r="X31" s="38">
        <v>29</v>
      </c>
      <c r="Y31" s="16">
        <v>2</v>
      </c>
      <c r="Z31" s="16"/>
      <c r="AA31" s="16">
        <f t="shared" si="75"/>
        <v>4</v>
      </c>
      <c r="AB31" s="28">
        <f t="shared" si="76"/>
        <v>4</v>
      </c>
      <c r="AC31" s="33">
        <v>4</v>
      </c>
      <c r="AD31" s="32">
        <v>25</v>
      </c>
      <c r="AE31" s="12">
        <v>3</v>
      </c>
      <c r="AF31" s="50"/>
      <c r="AG31" s="12">
        <f t="shared" si="77"/>
        <v>4</v>
      </c>
      <c r="AH31" s="28">
        <f t="shared" si="78"/>
        <v>4</v>
      </c>
      <c r="AI31" s="40">
        <v>5</v>
      </c>
      <c r="AJ31" s="38">
        <v>14</v>
      </c>
      <c r="AK31" s="16">
        <v>5</v>
      </c>
      <c r="AL31" s="16"/>
      <c r="AM31" s="16">
        <f t="shared" si="79"/>
        <v>6</v>
      </c>
      <c r="AN31" s="28">
        <f t="shared" si="80"/>
        <v>6</v>
      </c>
      <c r="AO31" s="33">
        <v>2</v>
      </c>
      <c r="AP31" s="23">
        <f t="shared" si="81"/>
        <v>5.176470588235294</v>
      </c>
      <c r="AQ31" s="24">
        <f t="shared" si="82"/>
        <v>17</v>
      </c>
      <c r="AR31" s="25">
        <f t="shared" si="83"/>
        <v>5.176470588235294</v>
      </c>
    </row>
    <row r="32" spans="1:74" ht="18">
      <c r="A32" s="16">
        <v>3</v>
      </c>
      <c r="B32" s="12">
        <v>1107040103</v>
      </c>
      <c r="C32" s="12" t="s">
        <v>186</v>
      </c>
      <c r="D32" s="58" t="s">
        <v>221</v>
      </c>
      <c r="E32" s="13" t="s">
        <v>116</v>
      </c>
      <c r="F32" s="44" t="s">
        <v>169</v>
      </c>
      <c r="G32" s="66" t="s">
        <v>116</v>
      </c>
      <c r="H32" s="14" t="s">
        <v>94</v>
      </c>
      <c r="I32" s="78" t="s">
        <v>85</v>
      </c>
      <c r="J32" s="67"/>
      <c r="K32" s="67">
        <v>5</v>
      </c>
      <c r="L32" s="51">
        <v>0</v>
      </c>
      <c r="M32" s="16"/>
      <c r="N32" s="16"/>
      <c r="O32" s="16">
        <f t="shared" si="71"/>
        <v>0</v>
      </c>
      <c r="P32" s="28">
        <f t="shared" si="72"/>
        <v>0</v>
      </c>
      <c r="Q32" s="33">
        <v>2</v>
      </c>
      <c r="R32" s="51"/>
      <c r="S32" s="12"/>
      <c r="T32" s="12"/>
      <c r="U32" s="16">
        <f t="shared" si="73"/>
        <v>0</v>
      </c>
      <c r="V32" s="28">
        <f t="shared" si="74"/>
        <v>0</v>
      </c>
      <c r="W32" s="33">
        <v>4</v>
      </c>
      <c r="X32" s="38">
        <v>21</v>
      </c>
      <c r="Y32" s="50"/>
      <c r="Z32" s="50"/>
      <c r="AA32" s="16">
        <f t="shared" si="75"/>
        <v>2</v>
      </c>
      <c r="AB32" s="28">
        <f t="shared" si="76"/>
        <v>2</v>
      </c>
      <c r="AC32" s="33">
        <v>4</v>
      </c>
      <c r="AD32" s="32">
        <v>20</v>
      </c>
      <c r="AE32" s="12">
        <v>3</v>
      </c>
      <c r="AF32" s="50"/>
      <c r="AG32" s="12">
        <f t="shared" si="77"/>
        <v>4</v>
      </c>
      <c r="AH32" s="28">
        <f t="shared" si="78"/>
        <v>4</v>
      </c>
      <c r="AI32" s="40">
        <v>5</v>
      </c>
      <c r="AJ32" s="38">
        <v>13</v>
      </c>
      <c r="AK32" s="16">
        <v>4</v>
      </c>
      <c r="AL32" s="16"/>
      <c r="AM32" s="16">
        <f t="shared" si="79"/>
        <v>5</v>
      </c>
      <c r="AN32" s="28">
        <f t="shared" si="80"/>
        <v>5</v>
      </c>
      <c r="AO32" s="33">
        <v>2</v>
      </c>
      <c r="AP32" s="23">
        <f t="shared" si="81"/>
        <v>2.235294117647059</v>
      </c>
      <c r="AQ32" s="24">
        <f t="shared" si="82"/>
        <v>17</v>
      </c>
      <c r="AR32" s="25">
        <f t="shared" si="83"/>
        <v>2.235294117647059</v>
      </c>
      <c r="AS32" s="49">
        <v>0</v>
      </c>
      <c r="AT32" s="12"/>
      <c r="AU32" s="12"/>
      <c r="AV32" s="16">
        <f aca="true" t="shared" si="84" ref="AV32:AV39">ROUND((AS32*0.1+AT32*0.7),0)</f>
        <v>0</v>
      </c>
      <c r="AW32" s="28">
        <f aca="true" t="shared" si="85" ref="AW32:AW39">ROUND(MAX((AS32*0.1+AT32*0.7),(AS32*0.1+AU32*0.7)),0)</f>
        <v>0</v>
      </c>
      <c r="AX32" s="33">
        <v>3</v>
      </c>
      <c r="AY32" s="49">
        <v>0</v>
      </c>
      <c r="AZ32" s="12"/>
      <c r="BA32" s="12"/>
      <c r="BB32" s="16">
        <f aca="true" t="shared" si="86" ref="BB32:BB39">ROUND((AY32*0.1+AZ32*0.7),0)</f>
        <v>0</v>
      </c>
      <c r="BC32" s="28">
        <f aca="true" t="shared" si="87" ref="BC32:BC39">ROUND(MAX((AY32*0.1+AZ32*0.7),(AY32*0.1+BA32*0.7)),0)</f>
        <v>0</v>
      </c>
      <c r="BD32" s="33">
        <v>3</v>
      </c>
      <c r="BE32" s="49"/>
      <c r="BF32" s="12"/>
      <c r="BG32" s="12"/>
      <c r="BH32" s="16">
        <f aca="true" t="shared" si="88" ref="BH32:BH39">ROUND((BE32*0.1+BF32*0.7),0)</f>
        <v>0</v>
      </c>
      <c r="BI32" s="28">
        <f aca="true" t="shared" si="89" ref="BI32:BI39">ROUND(MAX((BE32*0.1+BF32*0.7),(BE32*0.1+BG32*0.7)),0)</f>
        <v>0</v>
      </c>
      <c r="BJ32" s="33">
        <v>4</v>
      </c>
      <c r="BK32" s="49"/>
      <c r="BL32" s="12"/>
      <c r="BM32" s="12"/>
      <c r="BN32" s="16">
        <f aca="true" t="shared" si="90" ref="BN32:BN39">ROUND((BK32*0.1+BL32*0.7),0)</f>
        <v>0</v>
      </c>
      <c r="BO32" s="28">
        <f aca="true" t="shared" si="91" ref="BO32:BO39">ROUND(MAX((BK32*0.1+BL32*0.7),(BK32*0.1+BM32*0.7)),0)</f>
        <v>0</v>
      </c>
      <c r="BP32" s="33">
        <v>3</v>
      </c>
      <c r="BQ32" s="49">
        <v>2</v>
      </c>
      <c r="BR32" s="12"/>
      <c r="BS32" s="12"/>
      <c r="BT32" s="16">
        <f aca="true" t="shared" si="92" ref="BT32:BT39">ROUND((BQ32*0.15+BR32*0.7),0)</f>
        <v>0</v>
      </c>
      <c r="BU32" s="28">
        <f aca="true" t="shared" si="93" ref="BU32:BU39">ROUND(MAX((BQ32*0.15+BR32*0.7),(BQ32*0.15+BS32*0.7)),0)</f>
        <v>0</v>
      </c>
      <c r="BV32" s="33">
        <v>2</v>
      </c>
    </row>
    <row r="33" spans="1:74" ht="18">
      <c r="A33" s="16">
        <v>19</v>
      </c>
      <c r="B33" s="12">
        <v>1107040123</v>
      </c>
      <c r="C33" s="12" t="s">
        <v>186</v>
      </c>
      <c r="D33" s="58" t="s">
        <v>113</v>
      </c>
      <c r="E33" s="13" t="s">
        <v>139</v>
      </c>
      <c r="F33" s="44" t="s">
        <v>169</v>
      </c>
      <c r="G33" s="66" t="s">
        <v>139</v>
      </c>
      <c r="H33" s="14" t="s">
        <v>217</v>
      </c>
      <c r="I33" s="78" t="s">
        <v>222</v>
      </c>
      <c r="J33" s="67"/>
      <c r="K33" s="67">
        <v>0</v>
      </c>
      <c r="L33" s="38">
        <v>25</v>
      </c>
      <c r="M33" s="16">
        <v>6</v>
      </c>
      <c r="N33" s="16"/>
      <c r="O33" s="16">
        <f t="shared" si="71"/>
        <v>7</v>
      </c>
      <c r="P33" s="28">
        <f t="shared" si="72"/>
        <v>7</v>
      </c>
      <c r="Q33" s="33">
        <v>2</v>
      </c>
      <c r="R33" s="32">
        <v>23</v>
      </c>
      <c r="S33" s="12">
        <v>6</v>
      </c>
      <c r="T33" s="12"/>
      <c r="U33" s="16">
        <f t="shared" si="73"/>
        <v>7</v>
      </c>
      <c r="V33" s="28">
        <f t="shared" si="74"/>
        <v>7</v>
      </c>
      <c r="W33" s="33">
        <v>4</v>
      </c>
      <c r="X33" s="38">
        <v>31</v>
      </c>
      <c r="Y33" s="16">
        <v>4</v>
      </c>
      <c r="Z33" s="16"/>
      <c r="AA33" s="16">
        <f t="shared" si="75"/>
        <v>6</v>
      </c>
      <c r="AB33" s="28">
        <f t="shared" si="76"/>
        <v>6</v>
      </c>
      <c r="AC33" s="33">
        <v>4</v>
      </c>
      <c r="AD33" s="32">
        <v>28</v>
      </c>
      <c r="AE33" s="12">
        <v>2</v>
      </c>
      <c r="AF33" s="50"/>
      <c r="AG33" s="12">
        <f t="shared" si="77"/>
        <v>4</v>
      </c>
      <c r="AH33" s="28">
        <f t="shared" si="78"/>
        <v>4</v>
      </c>
      <c r="AI33" s="40">
        <v>5</v>
      </c>
      <c r="AJ33" s="38">
        <v>16</v>
      </c>
      <c r="AK33" s="16">
        <v>5</v>
      </c>
      <c r="AL33" s="16"/>
      <c r="AM33" s="16">
        <f t="shared" si="79"/>
        <v>6</v>
      </c>
      <c r="AN33" s="28">
        <f t="shared" si="80"/>
        <v>6</v>
      </c>
      <c r="AO33" s="33">
        <v>2</v>
      </c>
      <c r="AP33" s="23">
        <f t="shared" si="81"/>
        <v>5.764705882352941</v>
      </c>
      <c r="AQ33" s="24">
        <f t="shared" si="82"/>
        <v>17</v>
      </c>
      <c r="AR33" s="25">
        <f t="shared" si="83"/>
        <v>5.764705882352941</v>
      </c>
      <c r="AS33" s="49">
        <v>0</v>
      </c>
      <c r="AT33" s="12"/>
      <c r="AU33" s="12"/>
      <c r="AV33" s="16">
        <f t="shared" si="84"/>
        <v>0</v>
      </c>
      <c r="AW33" s="28">
        <f t="shared" si="85"/>
        <v>0</v>
      </c>
      <c r="AX33" s="33">
        <v>3</v>
      </c>
      <c r="AY33" s="49">
        <v>0</v>
      </c>
      <c r="AZ33" s="12"/>
      <c r="BA33" s="12"/>
      <c r="BB33" s="16">
        <f t="shared" si="86"/>
        <v>0</v>
      </c>
      <c r="BC33" s="28">
        <f t="shared" si="87"/>
        <v>0</v>
      </c>
      <c r="BD33" s="33">
        <v>3</v>
      </c>
      <c r="BE33" s="49"/>
      <c r="BF33" s="12"/>
      <c r="BG33" s="12"/>
      <c r="BH33" s="16">
        <f t="shared" si="88"/>
        <v>0</v>
      </c>
      <c r="BI33" s="28">
        <f t="shared" si="89"/>
        <v>0</v>
      </c>
      <c r="BJ33" s="33">
        <v>4</v>
      </c>
      <c r="BK33" s="49">
        <v>0</v>
      </c>
      <c r="BL33" s="12"/>
      <c r="BM33" s="12"/>
      <c r="BN33" s="16">
        <f t="shared" si="90"/>
        <v>0</v>
      </c>
      <c r="BO33" s="28">
        <f t="shared" si="91"/>
        <v>0</v>
      </c>
      <c r="BP33" s="33">
        <v>3</v>
      </c>
      <c r="BQ33" s="49">
        <v>2</v>
      </c>
      <c r="BR33" s="12"/>
      <c r="BS33" s="12"/>
      <c r="BT33" s="16">
        <f t="shared" si="92"/>
        <v>0</v>
      </c>
      <c r="BU33" s="28">
        <f t="shared" si="93"/>
        <v>0</v>
      </c>
      <c r="BV33" s="33">
        <v>2</v>
      </c>
    </row>
    <row r="34" spans="1:74" ht="18">
      <c r="A34" s="16">
        <v>28</v>
      </c>
      <c r="B34" s="12">
        <v>1107040132</v>
      </c>
      <c r="C34" s="12" t="s">
        <v>186</v>
      </c>
      <c r="D34" s="58" t="s">
        <v>223</v>
      </c>
      <c r="E34" s="13" t="s">
        <v>86</v>
      </c>
      <c r="F34" s="44" t="s">
        <v>169</v>
      </c>
      <c r="G34" s="66" t="s">
        <v>86</v>
      </c>
      <c r="H34" s="14" t="s">
        <v>112</v>
      </c>
      <c r="I34" s="78" t="s">
        <v>123</v>
      </c>
      <c r="J34" s="67"/>
      <c r="K34" s="67">
        <v>0</v>
      </c>
      <c r="L34" s="51">
        <v>0</v>
      </c>
      <c r="M34" s="16"/>
      <c r="N34" s="16"/>
      <c r="O34" s="16">
        <f t="shared" si="71"/>
        <v>0</v>
      </c>
      <c r="P34" s="28">
        <f t="shared" si="72"/>
        <v>0</v>
      </c>
      <c r="Q34" s="33">
        <v>2</v>
      </c>
      <c r="R34" s="51"/>
      <c r="S34" s="12"/>
      <c r="T34" s="12"/>
      <c r="U34" s="16">
        <f t="shared" si="73"/>
        <v>0</v>
      </c>
      <c r="V34" s="28">
        <f t="shared" si="74"/>
        <v>0</v>
      </c>
      <c r="W34" s="33">
        <v>4</v>
      </c>
      <c r="X34" s="51"/>
      <c r="Y34" s="16"/>
      <c r="Z34" s="16"/>
      <c r="AA34" s="16">
        <f t="shared" si="75"/>
        <v>0</v>
      </c>
      <c r="AB34" s="28">
        <f t="shared" si="76"/>
        <v>0</v>
      </c>
      <c r="AC34" s="33">
        <v>4</v>
      </c>
      <c r="AD34" s="51"/>
      <c r="AE34" s="12"/>
      <c r="AF34" s="12"/>
      <c r="AG34" s="12">
        <f t="shared" si="77"/>
        <v>0</v>
      </c>
      <c r="AH34" s="28">
        <f t="shared" si="78"/>
        <v>0</v>
      </c>
      <c r="AI34" s="40">
        <v>5</v>
      </c>
      <c r="AJ34" s="51"/>
      <c r="AK34" s="16"/>
      <c r="AL34" s="16"/>
      <c r="AM34" s="16">
        <f t="shared" si="79"/>
        <v>0</v>
      </c>
      <c r="AN34" s="28">
        <f t="shared" si="80"/>
        <v>0</v>
      </c>
      <c r="AO34" s="33">
        <v>2</v>
      </c>
      <c r="AP34" s="23">
        <f t="shared" si="81"/>
        <v>0</v>
      </c>
      <c r="AQ34" s="24">
        <f t="shared" si="82"/>
        <v>17</v>
      </c>
      <c r="AR34" s="25">
        <f t="shared" si="83"/>
        <v>0</v>
      </c>
      <c r="AS34" s="49">
        <v>0</v>
      </c>
      <c r="AT34" s="12"/>
      <c r="AU34" s="12"/>
      <c r="AV34" s="16">
        <f t="shared" si="84"/>
        <v>0</v>
      </c>
      <c r="AW34" s="28">
        <f t="shared" si="85"/>
        <v>0</v>
      </c>
      <c r="AX34" s="33">
        <v>3</v>
      </c>
      <c r="AY34" s="49">
        <v>0</v>
      </c>
      <c r="AZ34" s="12"/>
      <c r="BA34" s="12"/>
      <c r="BB34" s="16">
        <f t="shared" si="86"/>
        <v>0</v>
      </c>
      <c r="BC34" s="28">
        <f t="shared" si="87"/>
        <v>0</v>
      </c>
      <c r="BD34" s="33">
        <v>3</v>
      </c>
      <c r="BE34" s="49"/>
      <c r="BF34" s="12"/>
      <c r="BG34" s="12"/>
      <c r="BH34" s="16">
        <f t="shared" si="88"/>
        <v>0</v>
      </c>
      <c r="BI34" s="28">
        <f t="shared" si="89"/>
        <v>0</v>
      </c>
      <c r="BJ34" s="33">
        <v>4</v>
      </c>
      <c r="BK34" s="49"/>
      <c r="BL34" s="12"/>
      <c r="BM34" s="12"/>
      <c r="BN34" s="16">
        <f t="shared" si="90"/>
        <v>0</v>
      </c>
      <c r="BO34" s="28">
        <f t="shared" si="91"/>
        <v>0</v>
      </c>
      <c r="BP34" s="33">
        <v>3</v>
      </c>
      <c r="BQ34" s="49">
        <v>0</v>
      </c>
      <c r="BR34" s="12"/>
      <c r="BS34" s="12"/>
      <c r="BT34" s="16">
        <f t="shared" si="92"/>
        <v>0</v>
      </c>
      <c r="BU34" s="28">
        <f t="shared" si="93"/>
        <v>0</v>
      </c>
      <c r="BV34" s="33">
        <v>2</v>
      </c>
    </row>
    <row r="35" spans="1:74" ht="18">
      <c r="A35" s="16">
        <v>12</v>
      </c>
      <c r="B35" s="12">
        <v>1107040116</v>
      </c>
      <c r="C35" s="12" t="s">
        <v>186</v>
      </c>
      <c r="D35" s="58" t="s">
        <v>224</v>
      </c>
      <c r="E35" s="13" t="s">
        <v>89</v>
      </c>
      <c r="F35" s="44" t="s">
        <v>130</v>
      </c>
      <c r="G35" s="66" t="s">
        <v>89</v>
      </c>
      <c r="H35" s="14" t="s">
        <v>225</v>
      </c>
      <c r="I35" s="78" t="s">
        <v>131</v>
      </c>
      <c r="J35" s="67"/>
      <c r="K35" s="67">
        <v>5</v>
      </c>
      <c r="L35" s="38">
        <v>23</v>
      </c>
      <c r="M35" s="16">
        <v>5</v>
      </c>
      <c r="N35" s="16"/>
      <c r="O35" s="16">
        <f>ROUND((L35*0.1+M35*0.7),0)</f>
        <v>6</v>
      </c>
      <c r="P35" s="28">
        <f>ROUND(MAX((L35*0.1+M35*0.7),(L35*0.1+N35*0.7)),0)</f>
        <v>6</v>
      </c>
      <c r="Q35" s="33">
        <v>2</v>
      </c>
      <c r="R35" s="79">
        <v>21</v>
      </c>
      <c r="S35" s="12"/>
      <c r="T35" s="12">
        <v>2</v>
      </c>
      <c r="U35" s="16">
        <f>ROUND((R35*0.1+S35*0.7),0)</f>
        <v>2</v>
      </c>
      <c r="V35" s="28">
        <f>ROUND(MAX((R35*0.1+S35*0.7),(R35*0.1+T35*0.7)),0)</f>
        <v>4</v>
      </c>
      <c r="W35" s="33">
        <v>4</v>
      </c>
      <c r="X35" s="38">
        <v>23</v>
      </c>
      <c r="Y35" s="16">
        <v>5</v>
      </c>
      <c r="Z35" s="16"/>
      <c r="AA35" s="16">
        <f>ROUND((X35*0.1+Y35*0.6),0)</f>
        <v>5</v>
      </c>
      <c r="AB35" s="28">
        <f>ROUND(MAX((X35*0.1+Y35*0.6),(X35*0.1+Z35*0.6)),0)</f>
        <v>5</v>
      </c>
      <c r="AC35" s="33">
        <v>4</v>
      </c>
      <c r="AD35" s="32">
        <v>20</v>
      </c>
      <c r="AE35" s="12">
        <v>3</v>
      </c>
      <c r="AF35" s="12">
        <v>2</v>
      </c>
      <c r="AG35" s="12">
        <f>ROUND((AD35*0.1+AE35*0.5),0)</f>
        <v>4</v>
      </c>
      <c r="AH35" s="28">
        <f>ROUND(MAX((AD35*0.1+AE35*0.5),(AD35*0.1+AF35*0.5)),0)</f>
        <v>4</v>
      </c>
      <c r="AI35" s="40">
        <v>5</v>
      </c>
      <c r="AJ35" s="38">
        <v>13</v>
      </c>
      <c r="AK35" s="16">
        <v>7</v>
      </c>
      <c r="AL35" s="16"/>
      <c r="AM35" s="16">
        <f>ROUND((AJ35*0.15+AK35*0.7),0)</f>
        <v>7</v>
      </c>
      <c r="AN35" s="28">
        <f>ROUND(MAX((AJ35*0.15+AK35*0.7),(AJ35*0.15+AL35*0.7)),0)</f>
        <v>7</v>
      </c>
      <c r="AO35" s="33">
        <v>2</v>
      </c>
      <c r="AP35" s="23">
        <f>(AO35*AM35+AI35*AG35+AC35*AA35+W35*U35+Q35*O35)/AQ35</f>
        <v>4.352941176470588</v>
      </c>
      <c r="AQ35" s="24">
        <f>AO35+AI35+AC35+W35+Q35</f>
        <v>17</v>
      </c>
      <c r="AR35" s="25">
        <f>(AO35*AN35+AI35*AH35+AC35*AB35+W35*V35+Q35*P35)/AQ35</f>
        <v>4.823529411764706</v>
      </c>
      <c r="AS35" s="49">
        <v>0</v>
      </c>
      <c r="AT35" s="12"/>
      <c r="AU35" s="12"/>
      <c r="AV35" s="16">
        <f t="shared" si="84"/>
        <v>0</v>
      </c>
      <c r="AW35" s="28">
        <f t="shared" si="85"/>
        <v>0</v>
      </c>
      <c r="AX35" s="33">
        <v>3</v>
      </c>
      <c r="AY35" s="49">
        <v>7</v>
      </c>
      <c r="AZ35" s="12"/>
      <c r="BA35" s="12"/>
      <c r="BB35" s="16">
        <f t="shared" si="86"/>
        <v>1</v>
      </c>
      <c r="BC35" s="28">
        <f t="shared" si="87"/>
        <v>1</v>
      </c>
      <c r="BD35" s="33">
        <v>3</v>
      </c>
      <c r="BE35" s="49"/>
      <c r="BF35" s="12"/>
      <c r="BG35" s="12"/>
      <c r="BH35" s="16">
        <f t="shared" si="88"/>
        <v>0</v>
      </c>
      <c r="BI35" s="28">
        <f t="shared" si="89"/>
        <v>0</v>
      </c>
      <c r="BJ35" s="33">
        <v>4</v>
      </c>
      <c r="BK35" s="49"/>
      <c r="BL35" s="12"/>
      <c r="BM35" s="12"/>
      <c r="BN35" s="16">
        <f t="shared" si="90"/>
        <v>0</v>
      </c>
      <c r="BO35" s="28">
        <f t="shared" si="91"/>
        <v>0</v>
      </c>
      <c r="BP35" s="33">
        <v>3</v>
      </c>
      <c r="BQ35" s="49">
        <v>4</v>
      </c>
      <c r="BR35" s="12"/>
      <c r="BS35" s="12"/>
      <c r="BT35" s="16">
        <f t="shared" si="92"/>
        <v>1</v>
      </c>
      <c r="BU35" s="28">
        <f t="shared" si="93"/>
        <v>1</v>
      </c>
      <c r="BV35" s="33">
        <v>2</v>
      </c>
    </row>
    <row r="36" spans="1:91" ht="18">
      <c r="A36" s="16">
        <v>8</v>
      </c>
      <c r="B36" s="12">
        <v>1107040111</v>
      </c>
      <c r="C36" s="12" t="s">
        <v>186</v>
      </c>
      <c r="D36" s="58" t="s">
        <v>99</v>
      </c>
      <c r="E36" s="13" t="s">
        <v>198</v>
      </c>
      <c r="F36" s="44" t="s">
        <v>228</v>
      </c>
      <c r="G36" s="66" t="s">
        <v>198</v>
      </c>
      <c r="H36" s="14" t="s">
        <v>80</v>
      </c>
      <c r="I36" s="78" t="s">
        <v>127</v>
      </c>
      <c r="J36" s="67"/>
      <c r="K36" s="67">
        <v>8</v>
      </c>
      <c r="L36" s="38">
        <v>17</v>
      </c>
      <c r="M36" s="16">
        <v>4</v>
      </c>
      <c r="N36" s="16"/>
      <c r="O36" s="16">
        <f>ROUND((L36*0.1+M36*0.7),0)</f>
        <v>5</v>
      </c>
      <c r="P36" s="28">
        <f>ROUND(MAX((L36*0.1+M36*0.7),(L36*0.1+N36*0.7)),0)</f>
        <v>5</v>
      </c>
      <c r="Q36" s="33">
        <v>2</v>
      </c>
      <c r="R36" s="32">
        <v>23</v>
      </c>
      <c r="S36" s="12">
        <v>8</v>
      </c>
      <c r="T36" s="12"/>
      <c r="U36" s="16">
        <f>ROUND((R36*0.1+S36*0.7),0)</f>
        <v>8</v>
      </c>
      <c r="V36" s="28">
        <f>ROUND(MAX((R36*0.1+S36*0.7),(R36*0.1+T36*0.7)),0)</f>
        <v>8</v>
      </c>
      <c r="W36" s="33">
        <v>4</v>
      </c>
      <c r="X36" s="38">
        <v>26</v>
      </c>
      <c r="Y36" s="16">
        <v>5</v>
      </c>
      <c r="Z36" s="16"/>
      <c r="AA36" s="16">
        <f>ROUND((X36*0.1+Y36*0.6),0)</f>
        <v>6</v>
      </c>
      <c r="AB36" s="28">
        <f>ROUND(MAX((X36*0.1+Y36*0.6),(X36*0.1+Z36*0.6)),0)</f>
        <v>6</v>
      </c>
      <c r="AC36" s="33">
        <v>4</v>
      </c>
      <c r="AD36" s="32">
        <v>25</v>
      </c>
      <c r="AE36" s="12">
        <v>3</v>
      </c>
      <c r="AF36" s="12">
        <v>4</v>
      </c>
      <c r="AG36" s="12">
        <f>ROUND((AD36*0.1+AE36*0.5),0)</f>
        <v>4</v>
      </c>
      <c r="AH36" s="28">
        <f>ROUND(MAX((AD36*0.1+AE36*0.5),(AD36*0.1+AF36*0.5)),0)</f>
        <v>5</v>
      </c>
      <c r="AI36" s="40">
        <v>5</v>
      </c>
      <c r="AJ36" s="38">
        <v>14</v>
      </c>
      <c r="AK36" s="16">
        <v>7</v>
      </c>
      <c r="AL36" s="16"/>
      <c r="AM36" s="16">
        <f>ROUND((AJ36*0.15+AK36*0.7),0)</f>
        <v>7</v>
      </c>
      <c r="AN36" s="28">
        <f>ROUND(MAX((AJ36*0.15+AK36*0.7),(AJ36*0.15+AL36*0.7)),0)</f>
        <v>7</v>
      </c>
      <c r="AO36" s="33">
        <v>2</v>
      </c>
      <c r="AP36" s="23">
        <f>(AO36*AM36+AI36*AG36+AC36*AA36+W36*U36+Q36*O36)/AQ36</f>
        <v>5.882352941176471</v>
      </c>
      <c r="AQ36" s="24">
        <f>AO36+AI36+AC36+W36+Q36</f>
        <v>17</v>
      </c>
      <c r="AR36" s="25">
        <f>(AO36*AN36+AI36*AH36+AC36*AB36+W36*V36+Q36*P36)/AQ36</f>
        <v>6.176470588235294</v>
      </c>
      <c r="AS36" s="32">
        <v>17</v>
      </c>
      <c r="AT36" s="26">
        <v>3</v>
      </c>
      <c r="AU36" s="50"/>
      <c r="AV36" s="16">
        <f t="shared" si="84"/>
        <v>4</v>
      </c>
      <c r="AW36" s="28">
        <f t="shared" si="85"/>
        <v>4</v>
      </c>
      <c r="AX36" s="33">
        <v>3</v>
      </c>
      <c r="AY36" s="32">
        <v>22</v>
      </c>
      <c r="AZ36" s="26">
        <v>2</v>
      </c>
      <c r="BA36" s="50"/>
      <c r="BB36" s="16">
        <f t="shared" si="86"/>
        <v>4</v>
      </c>
      <c r="BC36" s="28">
        <f t="shared" si="87"/>
        <v>4</v>
      </c>
      <c r="BD36" s="33">
        <v>3</v>
      </c>
      <c r="BE36" s="32">
        <v>17</v>
      </c>
      <c r="BF36" s="12">
        <v>1</v>
      </c>
      <c r="BG36" s="48"/>
      <c r="BH36" s="16">
        <f t="shared" si="88"/>
        <v>2</v>
      </c>
      <c r="BI36" s="28">
        <f t="shared" si="89"/>
        <v>2</v>
      </c>
      <c r="BJ36" s="33">
        <v>4</v>
      </c>
      <c r="BK36" s="32">
        <v>16</v>
      </c>
      <c r="BL36" s="26">
        <v>3</v>
      </c>
      <c r="BM36" s="50"/>
      <c r="BN36" s="16">
        <f t="shared" si="90"/>
        <v>4</v>
      </c>
      <c r="BO36" s="28">
        <f t="shared" si="91"/>
        <v>4</v>
      </c>
      <c r="BP36" s="33">
        <v>3</v>
      </c>
      <c r="BQ36" s="32">
        <v>14</v>
      </c>
      <c r="BR36" s="84"/>
      <c r="BS36" s="52"/>
      <c r="BT36" s="16">
        <f t="shared" si="92"/>
        <v>2</v>
      </c>
      <c r="BU36" s="28">
        <f t="shared" si="93"/>
        <v>2</v>
      </c>
      <c r="BV36" s="33">
        <v>2</v>
      </c>
      <c r="BW36" s="54">
        <v>0</v>
      </c>
      <c r="BX36" s="26"/>
      <c r="BY36" s="12"/>
      <c r="BZ36" s="16">
        <f>ROUND((BW36*0.1+BX36*0.7),0)</f>
        <v>0</v>
      </c>
      <c r="CA36" s="28">
        <f>ROUND(MAX((BW36*0.1+BX36*0.7),(BW36*0.1+BY36*0.7)),0)</f>
        <v>0</v>
      </c>
      <c r="CB36" s="33">
        <v>3</v>
      </c>
      <c r="CC36" s="49">
        <v>0</v>
      </c>
      <c r="CD36" s="16"/>
      <c r="CE36" s="12"/>
      <c r="CF36" s="16">
        <f>ROUND((CC36*0.1+CD36*0.7),0)</f>
        <v>0</v>
      </c>
      <c r="CG36" s="28">
        <f>ROUND(MAX((CC36*0.1+CD36*0.7),(CC36*0.1+CE36*0.7)),0)</f>
        <v>0</v>
      </c>
      <c r="CH36" s="33">
        <v>3</v>
      </c>
      <c r="CI36" s="23">
        <f>(AV36*AX36+BB36*BD36+BH36*BJ36+BN36*BP36+BT36*BV36+BZ36*CB36+CF36*CH36)/CJ36</f>
        <v>2.2857142857142856</v>
      </c>
      <c r="CJ36" s="41">
        <f>AX36+BD36+BJ36+BP36+BV36+CB36+CH36</f>
        <v>21</v>
      </c>
      <c r="CK36" s="42">
        <f>(AW36*AX36+BC36*BD36+BI36*BJ36+BO36*BP36+BU36*BV36+CA36*CB36+CG36*CH36)/CJ36</f>
        <v>2.2857142857142856</v>
      </c>
      <c r="CL36" s="41">
        <f>AQ36+CJ36</f>
        <v>38</v>
      </c>
      <c r="CM36" s="43">
        <f>(AR36*AQ36+CK36*CJ36)/CL36</f>
        <v>4.026315789473684</v>
      </c>
    </row>
    <row r="37" spans="1:91" ht="18">
      <c r="A37" s="16">
        <v>11</v>
      </c>
      <c r="B37" s="12">
        <v>1107040115</v>
      </c>
      <c r="C37" s="12" t="s">
        <v>186</v>
      </c>
      <c r="D37" s="58" t="s">
        <v>125</v>
      </c>
      <c r="E37" s="13" t="s">
        <v>88</v>
      </c>
      <c r="F37" s="44" t="s">
        <v>228</v>
      </c>
      <c r="G37" s="69" t="s">
        <v>88</v>
      </c>
      <c r="H37" s="14" t="s">
        <v>147</v>
      </c>
      <c r="I37" s="78" t="s">
        <v>153</v>
      </c>
      <c r="J37" s="67"/>
      <c r="K37" s="67">
        <v>5</v>
      </c>
      <c r="L37" s="38">
        <v>24</v>
      </c>
      <c r="M37" s="16">
        <v>7</v>
      </c>
      <c r="N37" s="16"/>
      <c r="O37" s="16">
        <f>ROUND((L37*0.1+M37*0.7),0)</f>
        <v>7</v>
      </c>
      <c r="P37" s="28">
        <f>ROUND(MAX((L37*0.1+M37*0.7),(L37*0.1+N37*0.7)),0)</f>
        <v>7</v>
      </c>
      <c r="Q37" s="33">
        <v>2</v>
      </c>
      <c r="R37" s="32">
        <v>26</v>
      </c>
      <c r="S37" s="12">
        <v>9</v>
      </c>
      <c r="T37" s="12"/>
      <c r="U37" s="16">
        <f>ROUND((R37*0.1+S37*0.7),0)</f>
        <v>9</v>
      </c>
      <c r="V37" s="28">
        <f>ROUND(MAX((R37*0.1+S37*0.7),(R37*0.1+T37*0.7)),0)</f>
        <v>9</v>
      </c>
      <c r="W37" s="33">
        <v>4</v>
      </c>
      <c r="X37" s="38">
        <v>33</v>
      </c>
      <c r="Y37" s="16">
        <v>6</v>
      </c>
      <c r="Z37" s="16"/>
      <c r="AA37" s="16">
        <f>ROUND((X37*0.1+Y37*0.6),0)</f>
        <v>7</v>
      </c>
      <c r="AB37" s="28">
        <f>ROUND(MAX((X37*0.1+Y37*0.6),(X37*0.1+Z37*0.6)),0)</f>
        <v>7</v>
      </c>
      <c r="AC37" s="33">
        <v>4</v>
      </c>
      <c r="AD37" s="32">
        <v>30</v>
      </c>
      <c r="AE37" s="12">
        <v>5</v>
      </c>
      <c r="AF37" s="12"/>
      <c r="AG37" s="12">
        <f>ROUND((AD37*0.1+AE37*0.5),0)</f>
        <v>6</v>
      </c>
      <c r="AH37" s="28">
        <f>ROUND(MAX((AD37*0.1+AE37*0.5),(AD37*0.1+AF37*0.5)),0)</f>
        <v>6</v>
      </c>
      <c r="AI37" s="40">
        <v>5</v>
      </c>
      <c r="AJ37" s="38">
        <v>14</v>
      </c>
      <c r="AK37" s="16">
        <v>8</v>
      </c>
      <c r="AL37" s="16"/>
      <c r="AM37" s="16">
        <f>ROUND((AJ37*0.15+AK37*0.7),0)</f>
        <v>8</v>
      </c>
      <c r="AN37" s="28">
        <f>ROUND(MAX((AJ37*0.15+AK37*0.7),(AJ37*0.15+AL37*0.7)),0)</f>
        <v>8</v>
      </c>
      <c r="AO37" s="33">
        <v>2</v>
      </c>
      <c r="AP37" s="23">
        <f>(AO37*AM37+AI37*AG37+AC37*AA37+W37*U37+Q37*O37)/AQ37</f>
        <v>7.294117647058823</v>
      </c>
      <c r="AQ37" s="24">
        <f>AO37+AI37+AC37+W37+Q37</f>
        <v>17</v>
      </c>
      <c r="AR37" s="25">
        <f>(AO37*AN37+AI37*AH37+AC37*AB37+W37*V37+Q37*P37)/AQ37</f>
        <v>7.294117647058823</v>
      </c>
      <c r="AS37" s="32">
        <v>21</v>
      </c>
      <c r="AT37" s="12">
        <v>4</v>
      </c>
      <c r="AU37" s="12"/>
      <c r="AV37" s="16">
        <f t="shared" si="84"/>
        <v>5</v>
      </c>
      <c r="AW37" s="28">
        <f t="shared" si="85"/>
        <v>5</v>
      </c>
      <c r="AX37" s="33">
        <v>3</v>
      </c>
      <c r="AY37" s="32">
        <v>21</v>
      </c>
      <c r="AZ37" s="26">
        <v>6</v>
      </c>
      <c r="BA37" s="12"/>
      <c r="BB37" s="16">
        <f t="shared" si="86"/>
        <v>6</v>
      </c>
      <c r="BC37" s="28">
        <f t="shared" si="87"/>
        <v>6</v>
      </c>
      <c r="BD37" s="33">
        <v>3</v>
      </c>
      <c r="BE37" s="32">
        <v>26</v>
      </c>
      <c r="BF37" s="12">
        <v>4</v>
      </c>
      <c r="BG37" s="12"/>
      <c r="BH37" s="16">
        <f t="shared" si="88"/>
        <v>5</v>
      </c>
      <c r="BI37" s="28">
        <f t="shared" si="89"/>
        <v>5</v>
      </c>
      <c r="BJ37" s="33">
        <v>4</v>
      </c>
      <c r="BK37" s="32">
        <v>21</v>
      </c>
      <c r="BL37" s="26">
        <v>3</v>
      </c>
      <c r="BM37" s="52"/>
      <c r="BN37" s="16">
        <f t="shared" si="90"/>
        <v>4</v>
      </c>
      <c r="BO37" s="28">
        <f t="shared" si="91"/>
        <v>4</v>
      </c>
      <c r="BP37" s="33">
        <v>3</v>
      </c>
      <c r="BQ37" s="32">
        <v>18</v>
      </c>
      <c r="BR37" s="53">
        <v>1</v>
      </c>
      <c r="BS37" s="50"/>
      <c r="BT37" s="16">
        <f t="shared" si="92"/>
        <v>3</v>
      </c>
      <c r="BU37" s="28">
        <f t="shared" si="93"/>
        <v>3</v>
      </c>
      <c r="BV37" s="33">
        <v>2</v>
      </c>
      <c r="BW37" s="54">
        <v>0</v>
      </c>
      <c r="BX37" s="26"/>
      <c r="BY37" s="45"/>
      <c r="BZ37" s="16">
        <f>ROUND((BW37*0.1+BX37*0.7),0)</f>
        <v>0</v>
      </c>
      <c r="CA37" s="28">
        <f>ROUND(MAX((BW37*0.1+BX37*0.7),(BW37*0.1+BY37*0.7)),0)</f>
        <v>0</v>
      </c>
      <c r="CB37" s="33">
        <v>3</v>
      </c>
      <c r="CC37" s="49">
        <v>0</v>
      </c>
      <c r="CD37" s="16"/>
      <c r="CE37" s="12"/>
      <c r="CF37" s="16">
        <f>ROUND((CC37*0.1+CD37*0.7),0)</f>
        <v>0</v>
      </c>
      <c r="CG37" s="28">
        <f>ROUND(MAX((CC37*0.1+CD37*0.7),(CC37*0.1+CE37*0.7)),0)</f>
        <v>0</v>
      </c>
      <c r="CH37" s="33">
        <v>3</v>
      </c>
      <c r="CI37" s="23">
        <f>(AV37*AX37+BB37*BD37+BH37*BJ37+BN37*BP37+BT37*BV37+BZ37*CB37+CF37*CH37)/CJ37</f>
        <v>3.380952380952381</v>
      </c>
      <c r="CJ37" s="41">
        <f>AX37+BD37+BJ37+BP37+BV37+CB37+CH37</f>
        <v>21</v>
      </c>
      <c r="CK37" s="42">
        <f>(AW37*AX37+BC37*BD37+BI37*BJ37+BO37*BP37+BU37*BV37+CA37*CB37+CG37*CH37)/CJ37</f>
        <v>3.380952380952381</v>
      </c>
      <c r="CL37" s="41">
        <f>AQ37+CJ37</f>
        <v>38</v>
      </c>
      <c r="CM37" s="43">
        <f>(AR37*AQ37+CK37*CJ37)/CL37</f>
        <v>5.131578947368421</v>
      </c>
    </row>
    <row r="38" spans="1:117" ht="18">
      <c r="A38" s="16">
        <v>21</v>
      </c>
      <c r="B38" s="12">
        <v>1107040128</v>
      </c>
      <c r="C38" s="12" t="s">
        <v>186</v>
      </c>
      <c r="D38" s="58" t="s">
        <v>103</v>
      </c>
      <c r="E38" s="13" t="s">
        <v>140</v>
      </c>
      <c r="F38" s="44" t="s">
        <v>228</v>
      </c>
      <c r="G38" s="66" t="s">
        <v>140</v>
      </c>
      <c r="H38" s="14" t="s">
        <v>167</v>
      </c>
      <c r="I38" s="78" t="s">
        <v>137</v>
      </c>
      <c r="J38" s="67" t="s">
        <v>81</v>
      </c>
      <c r="K38" s="67">
        <v>8</v>
      </c>
      <c r="L38" s="38">
        <v>23</v>
      </c>
      <c r="M38" s="16">
        <v>6</v>
      </c>
      <c r="N38" s="16"/>
      <c r="O38" s="16">
        <f>ROUND((L38*0.1+M38*0.7),0)</f>
        <v>7</v>
      </c>
      <c r="P38" s="28">
        <f>ROUND(MAX((L38*0.1+M38*0.7),(L38*0.1+N38*0.7)),0)</f>
        <v>7</v>
      </c>
      <c r="Q38" s="33">
        <v>2</v>
      </c>
      <c r="R38" s="32">
        <v>24</v>
      </c>
      <c r="S38" s="12">
        <v>7</v>
      </c>
      <c r="T38" s="12"/>
      <c r="U38" s="16">
        <f>ROUND((R38*0.1+S38*0.7),0)</f>
        <v>7</v>
      </c>
      <c r="V38" s="28">
        <f>ROUND(MAX((R38*0.1+S38*0.7),(R38*0.1+T38*0.7)),0)</f>
        <v>7</v>
      </c>
      <c r="W38" s="33">
        <v>4</v>
      </c>
      <c r="X38" s="38">
        <v>28</v>
      </c>
      <c r="Y38" s="16">
        <v>6</v>
      </c>
      <c r="Z38" s="16"/>
      <c r="AA38" s="16">
        <f>ROUND((X38*0.1+Y38*0.6),0)</f>
        <v>6</v>
      </c>
      <c r="AB38" s="28">
        <f>ROUND(MAX((X38*0.1+Y38*0.6),(X38*0.1+Z38*0.6)),0)</f>
        <v>6</v>
      </c>
      <c r="AC38" s="33">
        <v>4</v>
      </c>
      <c r="AD38" s="32">
        <v>25</v>
      </c>
      <c r="AE38" s="12">
        <v>5</v>
      </c>
      <c r="AF38" s="12"/>
      <c r="AG38" s="12">
        <f>ROUND((AD38*0.1+AE38*0.5),0)</f>
        <v>5</v>
      </c>
      <c r="AH38" s="28">
        <f>ROUND(MAX((AD38*0.1+AE38*0.5),(AD38*0.1+AF38*0.5)),0)</f>
        <v>5</v>
      </c>
      <c r="AI38" s="40">
        <v>5</v>
      </c>
      <c r="AJ38" s="38">
        <v>17</v>
      </c>
      <c r="AK38" s="16">
        <v>7</v>
      </c>
      <c r="AL38" s="16"/>
      <c r="AM38" s="16">
        <f>ROUND((AJ38*0.15+AK38*0.7),0)</f>
        <v>7</v>
      </c>
      <c r="AN38" s="28">
        <f>ROUND(MAX((AJ38*0.15+AK38*0.7),(AJ38*0.15+AL38*0.7)),0)</f>
        <v>7</v>
      </c>
      <c r="AO38" s="33">
        <v>2</v>
      </c>
      <c r="AP38" s="23">
        <f>(AO38*AM38+AI38*AG38+AC38*AA38+W38*U38+Q38*O38)/AQ38</f>
        <v>6.176470588235294</v>
      </c>
      <c r="AQ38" s="24">
        <f>AO38+AI38+AC38+W38+Q38</f>
        <v>17</v>
      </c>
      <c r="AR38" s="25">
        <f>(AO38*AN38+AI38*AH38+AC38*AB38+W38*V38+Q38*P38)/AQ38</f>
        <v>6.176470588235294</v>
      </c>
      <c r="AS38" s="32">
        <v>23</v>
      </c>
      <c r="AT38" s="26">
        <v>4</v>
      </c>
      <c r="AU38" s="12"/>
      <c r="AV38" s="16">
        <f t="shared" si="84"/>
        <v>5</v>
      </c>
      <c r="AW38" s="28">
        <f t="shared" si="85"/>
        <v>5</v>
      </c>
      <c r="AX38" s="33">
        <v>3</v>
      </c>
      <c r="AY38" s="32">
        <v>19</v>
      </c>
      <c r="AZ38" s="26">
        <v>6</v>
      </c>
      <c r="BA38" s="12"/>
      <c r="BB38" s="16">
        <f t="shared" si="86"/>
        <v>6</v>
      </c>
      <c r="BC38" s="28">
        <f t="shared" si="87"/>
        <v>6</v>
      </c>
      <c r="BD38" s="33">
        <v>3</v>
      </c>
      <c r="BE38" s="32">
        <v>25</v>
      </c>
      <c r="BF38" s="12">
        <v>5</v>
      </c>
      <c r="BG38" s="12"/>
      <c r="BH38" s="16">
        <f t="shared" si="88"/>
        <v>6</v>
      </c>
      <c r="BI38" s="28">
        <f t="shared" si="89"/>
        <v>6</v>
      </c>
      <c r="BJ38" s="33">
        <v>4</v>
      </c>
      <c r="BK38" s="32">
        <v>22</v>
      </c>
      <c r="BL38" s="26">
        <v>4</v>
      </c>
      <c r="BM38" s="12"/>
      <c r="BN38" s="16">
        <f t="shared" si="90"/>
        <v>5</v>
      </c>
      <c r="BO38" s="28">
        <f t="shared" si="91"/>
        <v>5</v>
      </c>
      <c r="BP38" s="33">
        <v>3</v>
      </c>
      <c r="BQ38" s="32">
        <v>17</v>
      </c>
      <c r="BR38" s="53">
        <v>6</v>
      </c>
      <c r="BS38" s="12"/>
      <c r="BT38" s="16">
        <f t="shared" si="92"/>
        <v>7</v>
      </c>
      <c r="BU38" s="28">
        <f t="shared" si="93"/>
        <v>7</v>
      </c>
      <c r="BV38" s="33">
        <v>2</v>
      </c>
      <c r="BW38" s="16">
        <v>25</v>
      </c>
      <c r="BX38" s="16">
        <v>5</v>
      </c>
      <c r="BY38" s="45"/>
      <c r="BZ38" s="16">
        <f>ROUND((BW38*0.1+BX38*0.7),0)</f>
        <v>6</v>
      </c>
      <c r="CA38" s="28">
        <f>ROUND(MAX((BW38*0.1+BX38*0.7),(BW38*0.1+BY38*0.7)),0)</f>
        <v>6</v>
      </c>
      <c r="CB38" s="33">
        <v>3</v>
      </c>
      <c r="CC38" s="38">
        <v>15</v>
      </c>
      <c r="CD38" s="29">
        <v>3</v>
      </c>
      <c r="CE38" s="50"/>
      <c r="CF38" s="16">
        <f>ROUND((CC38*0.1+CD38*0.7),0)</f>
        <v>4</v>
      </c>
      <c r="CG38" s="28">
        <f>ROUND(MAX((CC38*0.1+CD38*0.7),(CC38*0.1+CE38*0.7)),0)</f>
        <v>4</v>
      </c>
      <c r="CH38" s="33">
        <v>3</v>
      </c>
      <c r="CI38" s="23">
        <f>(AV38*AX38+BB38*BD38+BH38*BJ38+BN38*BP38+BT38*BV38+BZ38*CB38+CF38*CH38)/CJ38</f>
        <v>5.523809523809524</v>
      </c>
      <c r="CJ38" s="41">
        <f>AX38+BD38+BJ38+BP38+BV38+CB38+CH38</f>
        <v>21</v>
      </c>
      <c r="CK38" s="42">
        <f>(AW38*AX38+BC38*BD38+BI38*BJ38+BO38*BP38+BU38*BV38+CA38*CB38+CG38*CH38)/CJ38</f>
        <v>5.523809523809524</v>
      </c>
      <c r="CL38" s="41">
        <f>AQ38+CJ38</f>
        <v>38</v>
      </c>
      <c r="CM38" s="43">
        <f>(AR38*AQ38+CK38*CJ38)/CL38</f>
        <v>5.815789473684211</v>
      </c>
      <c r="CU38" s="90"/>
      <c r="DM38" s="90"/>
    </row>
    <row r="39" spans="1:117" ht="18">
      <c r="A39" s="16">
        <v>15</v>
      </c>
      <c r="B39" s="12">
        <v>1107040121</v>
      </c>
      <c r="C39" s="12" t="s">
        <v>186</v>
      </c>
      <c r="D39" s="58" t="s">
        <v>99</v>
      </c>
      <c r="E39" s="13" t="s">
        <v>138</v>
      </c>
      <c r="F39" s="44" t="s">
        <v>228</v>
      </c>
      <c r="G39" s="66" t="s">
        <v>138</v>
      </c>
      <c r="H39" s="14" t="s">
        <v>170</v>
      </c>
      <c r="I39" s="78" t="s">
        <v>204</v>
      </c>
      <c r="J39" s="67" t="s">
        <v>81</v>
      </c>
      <c r="K39" s="67">
        <v>8</v>
      </c>
      <c r="L39" s="38">
        <v>26</v>
      </c>
      <c r="M39" s="16">
        <v>4</v>
      </c>
      <c r="N39" s="16"/>
      <c r="O39" s="16">
        <f>ROUND((L39*0.1+M39*0.7),0)</f>
        <v>5</v>
      </c>
      <c r="P39" s="28">
        <f>ROUND(MAX((L39*0.1+M39*0.7),(L39*0.1+N39*0.7)),0)</f>
        <v>5</v>
      </c>
      <c r="Q39" s="33">
        <v>2</v>
      </c>
      <c r="R39" s="32">
        <v>23</v>
      </c>
      <c r="S39" s="12">
        <v>5</v>
      </c>
      <c r="T39" s="12"/>
      <c r="U39" s="16">
        <f>ROUND((R39*0.1+S39*0.7),0)</f>
        <v>6</v>
      </c>
      <c r="V39" s="28">
        <f>ROUND(MAX((R39*0.1+S39*0.7),(R39*0.1+T39*0.7)),0)</f>
        <v>6</v>
      </c>
      <c r="W39" s="33">
        <v>4</v>
      </c>
      <c r="X39" s="38">
        <v>28</v>
      </c>
      <c r="Y39" s="16">
        <v>4</v>
      </c>
      <c r="Z39" s="16"/>
      <c r="AA39" s="16">
        <f>ROUND((X39*0.1+Y39*0.6),0)</f>
        <v>5</v>
      </c>
      <c r="AB39" s="28">
        <f>ROUND(MAX((X39*0.1+Y39*0.6),(X39*0.1+Z39*0.6)),0)</f>
        <v>5</v>
      </c>
      <c r="AC39" s="33">
        <v>4</v>
      </c>
      <c r="AD39" s="32">
        <v>25</v>
      </c>
      <c r="AE39" s="12">
        <v>2</v>
      </c>
      <c r="AF39" s="12">
        <v>3</v>
      </c>
      <c r="AG39" s="12">
        <f>ROUND((AD39*0.1+AE39*0.5),0)</f>
        <v>4</v>
      </c>
      <c r="AH39" s="28">
        <f>ROUND(MAX((AD39*0.1+AE39*0.5),(AD39*0.1+AF39*0.5)),0)</f>
        <v>4</v>
      </c>
      <c r="AI39" s="40">
        <v>5</v>
      </c>
      <c r="AJ39" s="38">
        <v>14</v>
      </c>
      <c r="AK39" s="16">
        <v>6</v>
      </c>
      <c r="AL39" s="16"/>
      <c r="AM39" s="16">
        <f>ROUND((AJ39*0.15+AK39*0.7),0)</f>
        <v>6</v>
      </c>
      <c r="AN39" s="28">
        <f>ROUND(MAX((AJ39*0.15+AK39*0.7),(AJ39*0.15+AL39*0.7)),0)</f>
        <v>6</v>
      </c>
      <c r="AO39" s="33">
        <v>2</v>
      </c>
      <c r="AP39" s="23">
        <f>(AO39*AM39+AI39*AG39+AC39*AA39+W39*U39+Q39*O39)/AQ39</f>
        <v>5.0588235294117645</v>
      </c>
      <c r="AQ39" s="24">
        <f>AO39+AI39+AC39+W39+Q39</f>
        <v>17</v>
      </c>
      <c r="AR39" s="25">
        <f>(AO39*AN39+AI39*AH39+AC39*AB39+W39*V39+Q39*P39)/AQ39</f>
        <v>5.0588235294117645</v>
      </c>
      <c r="AS39" s="32">
        <v>19</v>
      </c>
      <c r="AT39" s="26">
        <v>3</v>
      </c>
      <c r="AU39" s="50"/>
      <c r="AV39" s="16">
        <f t="shared" si="84"/>
        <v>4</v>
      </c>
      <c r="AW39" s="28">
        <f t="shared" si="85"/>
        <v>4</v>
      </c>
      <c r="AX39" s="33">
        <v>3</v>
      </c>
      <c r="AY39" s="32">
        <v>20</v>
      </c>
      <c r="AZ39" s="26">
        <v>4</v>
      </c>
      <c r="BA39" s="12"/>
      <c r="BB39" s="16">
        <f t="shared" si="86"/>
        <v>5</v>
      </c>
      <c r="BC39" s="28">
        <f t="shared" si="87"/>
        <v>5</v>
      </c>
      <c r="BD39" s="33">
        <v>3</v>
      </c>
      <c r="BE39" s="32">
        <v>17</v>
      </c>
      <c r="BF39" s="12">
        <v>4</v>
      </c>
      <c r="BG39" s="12"/>
      <c r="BH39" s="16">
        <f t="shared" si="88"/>
        <v>5</v>
      </c>
      <c r="BI39" s="28">
        <f t="shared" si="89"/>
        <v>5</v>
      </c>
      <c r="BJ39" s="33">
        <v>4</v>
      </c>
      <c r="BK39" s="32">
        <v>18</v>
      </c>
      <c r="BL39" s="26">
        <v>4</v>
      </c>
      <c r="BM39" s="12"/>
      <c r="BN39" s="16">
        <f t="shared" si="90"/>
        <v>5</v>
      </c>
      <c r="BO39" s="28">
        <f t="shared" si="91"/>
        <v>5</v>
      </c>
      <c r="BP39" s="33">
        <v>3</v>
      </c>
      <c r="BQ39" s="32">
        <v>17</v>
      </c>
      <c r="BR39" s="53">
        <v>2</v>
      </c>
      <c r="BS39" s="50"/>
      <c r="BT39" s="16">
        <f t="shared" si="92"/>
        <v>4</v>
      </c>
      <c r="BU39" s="28">
        <f t="shared" si="93"/>
        <v>4</v>
      </c>
      <c r="BV39" s="33">
        <v>2</v>
      </c>
      <c r="BW39" s="54">
        <v>0</v>
      </c>
      <c r="BX39" s="26"/>
      <c r="BY39" s="45"/>
      <c r="BZ39" s="16">
        <f>ROUND((BW39*0.1+BX39*0.7),0)</f>
        <v>0</v>
      </c>
      <c r="CA39" s="28">
        <f>ROUND(MAX((BW39*0.1+BX39*0.7),(BW39*0.1+BY39*0.7)),0)</f>
        <v>0</v>
      </c>
      <c r="CB39" s="33">
        <v>3</v>
      </c>
      <c r="CC39" s="49">
        <v>0</v>
      </c>
      <c r="CD39" s="16"/>
      <c r="CE39" s="12"/>
      <c r="CF39" s="16">
        <f>ROUND((CC39*0.1+CD39*0.7),0)</f>
        <v>0</v>
      </c>
      <c r="CG39" s="28">
        <f>ROUND(MAX((CC39*0.1+CD39*0.7),(CC39*0.1+CE39*0.7)),0)</f>
        <v>0</v>
      </c>
      <c r="CH39" s="33">
        <v>3</v>
      </c>
      <c r="CI39" s="23">
        <f>(AV39*AX39+BB39*BD39+BH39*BJ39+BN39*BP39+BT39*BV39+BZ39*CB39+CF39*CH39)/CJ39</f>
        <v>3.3333333333333335</v>
      </c>
      <c r="CJ39" s="41">
        <f>AX39+BD39+BJ39+BP39+BV39+CB39+CH39</f>
        <v>21</v>
      </c>
      <c r="CK39" s="42">
        <f>(AW39*AX39+BC39*BD39+BI39*BJ39+BO39*BP39+BU39*BV39+CA39*CB39+CG39*CH39)/CJ39</f>
        <v>3.3333333333333335</v>
      </c>
      <c r="CL39" s="41">
        <f>AQ39+CJ39</f>
        <v>38</v>
      </c>
      <c r="CM39" s="43">
        <f>(AR39*AQ39+CK39*CJ39)/CL39</f>
        <v>4.105263157894737</v>
      </c>
      <c r="CU39" s="90">
        <v>4</v>
      </c>
      <c r="DM39" s="90">
        <v>6</v>
      </c>
    </row>
  </sheetData>
  <autoFilter ref="A1:FV20"/>
  <conditionalFormatting sqref="P28:P39 P24:P25 P2:P20">
    <cfRule type="cellIs" priority="1" dxfId="0" operator="lessThan" stopIfTrue="1">
      <formula>5</formula>
    </cfRule>
  </conditionalFormatting>
  <conditionalFormatting sqref="BO32:BO39 V28:V39 AW32:AW39 BC32:BC39 BI32:BI39 BU32:BU39 BO24:BO25 BU24:BU25 V24:V25 AW24:AW25 BC24:BC25 BI24:BI25 BO2:BO20 BU2:BU20 V2:V20 AW2:AW20 BC2:BC20 BI2:BI20">
    <cfRule type="cellIs" priority="2" dxfId="1" operator="lessThan" stopIfTrue="1">
      <formula>4.95</formula>
    </cfRule>
  </conditionalFormatting>
  <conditionalFormatting sqref="AB28:AB39 CA36:CA39 CG36:CG39 AB24:AB25 CA24:CA25 CG24:CG25 AB2:AB20 AP1 CA2:CA20 CG2:CG20 AR1">
    <cfRule type="cellIs" priority="3" dxfId="2" operator="lessThan" stopIfTrue="1">
      <formula>4.95</formula>
    </cfRule>
  </conditionalFormatting>
  <conditionalFormatting sqref="AN28:AN39 AH28:AH39 AN24:AN25 AH24:AH25 AN2:AN20 AH2:AH20">
    <cfRule type="cellIs" priority="4" dxfId="2" operator="lessThan" stopIfTrue="1">
      <formula>4.5</formula>
    </cfRule>
  </conditionalFormatting>
  <conditionalFormatting sqref="AP28:AR39 AP24:AR25 CX1:CX20 CX24:CX25 DJ24:DJ25 AP2:AR20 DJ1:DJ20 CR1:CR65536 DD1:DD65536 DV1:DV20 EB1:EB20 EH1:EH20 EN1:EN20 EW1:EW20 FC1:FC20 FI1:FI20 FO1:FO20 FU1:FU65536 GA1:GA20 GG1:GG20 GM1:GM20 GS1:GS20">
    <cfRule type="cellIs" priority="5" dxfId="2" operator="lessThan" stopIfTrue="1">
      <formula>5</formula>
    </cfRule>
  </conditionalFormatting>
  <conditionalFormatting sqref="CI36:CI39 CK36:CK39 CM36:CM39 CI24:CI25 CM24:CM25 CK24:CK25 CI1:CI20 CM1:CM20 CK1:CK20 ER2:ER20 EP2:EP20">
    <cfRule type="cellIs" priority="6" dxfId="2" operator="lessThan" stopIfTrue="1">
      <formula>4.99</formula>
    </cfRule>
  </conditionalFormatting>
  <conditionalFormatting sqref="AQ1">
    <cfRule type="cellIs" priority="7" dxfId="2" operator="lessThan" stopIfTrue="1">
      <formula>4.94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2014-10-13T08:10:06Z</cp:lastPrinted>
  <dcterms:created xsi:type="dcterms:W3CDTF">1996-10-14T23:33:28Z</dcterms:created>
  <dcterms:modified xsi:type="dcterms:W3CDTF">2015-07-09T07:22:23Z</dcterms:modified>
  <cp:category/>
  <cp:version/>
  <cp:contentType/>
  <cp:contentStatus/>
</cp:coreProperties>
</file>