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480" yWindow="495" windowWidth="15600" windowHeight="9405" activeTab="1"/>
  </bookViews>
  <sheets>
    <sheet name="CK9" sheetId="2" r:id="rId1"/>
    <sheet name="CKT18" sheetId="4" r:id="rId2"/>
  </sheets>
  <definedNames>
    <definedName name="_xlnm._FilterDatabase" localSheetId="0" hidden="1">'CK9'!$A$1:$CP$58</definedName>
    <definedName name="_xlnm._FilterDatabase" localSheetId="1" hidden="1">'CKT18'!$A$1:$CO$31</definedName>
    <definedName name="_xlnm.Print_Titles" localSheetId="0">'CK9'!$A:$I,'CK9'!$1:$1</definedName>
    <definedName name="_xlnm.Print_Titles" localSheetId="1">'CKT18'!$A:$I,'CKT18'!$1:$1</definedName>
  </definedNames>
  <calcPr calcId="125725"/>
</workbook>
</file>

<file path=xl/calcChain.xml><?xml version="1.0" encoding="utf-8"?>
<calcChain xmlns="http://schemas.openxmlformats.org/spreadsheetml/2006/main">
  <c r="N3" i="2"/>
  <c r="N4"/>
  <c r="N7"/>
  <c r="N11"/>
  <c r="N20"/>
  <c r="N29"/>
  <c r="N39"/>
  <c r="N52"/>
  <c r="N53"/>
  <c r="N54"/>
  <c r="N56"/>
  <c r="N57"/>
  <c r="N58"/>
  <c r="N2"/>
  <c r="M3"/>
  <c r="M4"/>
  <c r="M7"/>
  <c r="M11"/>
  <c r="M20"/>
  <c r="M29"/>
  <c r="M39"/>
  <c r="M52"/>
  <c r="M53"/>
  <c r="M54"/>
  <c r="M56"/>
  <c r="M57"/>
  <c r="M58"/>
  <c r="M2"/>
  <c r="L3"/>
  <c r="L4"/>
  <c r="L5"/>
  <c r="M5" s="1"/>
  <c r="N5" s="1"/>
  <c r="L6"/>
  <c r="M6" s="1"/>
  <c r="N6" s="1"/>
  <c r="L7"/>
  <c r="L8"/>
  <c r="M8" s="1"/>
  <c r="N8" s="1"/>
  <c r="L9"/>
  <c r="M9" s="1"/>
  <c r="N9" s="1"/>
  <c r="L10"/>
  <c r="M10" s="1"/>
  <c r="N10" s="1"/>
  <c r="L11"/>
  <c r="L12"/>
  <c r="M12" s="1"/>
  <c r="N12" s="1"/>
  <c r="L13"/>
  <c r="M13" s="1"/>
  <c r="N13" s="1"/>
  <c r="L14"/>
  <c r="M14" s="1"/>
  <c r="N14" s="1"/>
  <c r="L15"/>
  <c r="M15" s="1"/>
  <c r="N15" s="1"/>
  <c r="L16"/>
  <c r="M16" s="1"/>
  <c r="N16" s="1"/>
  <c r="L17"/>
  <c r="M17" s="1"/>
  <c r="N17" s="1"/>
  <c r="L18"/>
  <c r="M18" s="1"/>
  <c r="N18" s="1"/>
  <c r="L19"/>
  <c r="M19" s="1"/>
  <c r="N19" s="1"/>
  <c r="L20"/>
  <c r="L21"/>
  <c r="M21" s="1"/>
  <c r="N21" s="1"/>
  <c r="L22"/>
  <c r="M22" s="1"/>
  <c r="N22" s="1"/>
  <c r="L23"/>
  <c r="M23" s="1"/>
  <c r="N23" s="1"/>
  <c r="L24"/>
  <c r="M24" s="1"/>
  <c r="N24" s="1"/>
  <c r="L25"/>
  <c r="M25" s="1"/>
  <c r="N25" s="1"/>
  <c r="L26"/>
  <c r="M26" s="1"/>
  <c r="N26" s="1"/>
  <c r="L27"/>
  <c r="M27" s="1"/>
  <c r="N27" s="1"/>
  <c r="L28"/>
  <c r="M28" s="1"/>
  <c r="N28" s="1"/>
  <c r="L29"/>
  <c r="L30"/>
  <c r="M30" s="1"/>
  <c r="N30" s="1"/>
  <c r="L31"/>
  <c r="M31" s="1"/>
  <c r="N31" s="1"/>
  <c r="L32"/>
  <c r="M32" s="1"/>
  <c r="N32" s="1"/>
  <c r="L33"/>
  <c r="M33" s="1"/>
  <c r="N33" s="1"/>
  <c r="L34"/>
  <c r="M34" s="1"/>
  <c r="N34" s="1"/>
  <c r="L35"/>
  <c r="M35" s="1"/>
  <c r="N35" s="1"/>
  <c r="L36"/>
  <c r="M36" s="1"/>
  <c r="N36" s="1"/>
  <c r="L37"/>
  <c r="M37" s="1"/>
  <c r="N37" s="1"/>
  <c r="L38"/>
  <c r="M38" s="1"/>
  <c r="N38" s="1"/>
  <c r="L39"/>
  <c r="L40"/>
  <c r="M40" s="1"/>
  <c r="N40" s="1"/>
  <c r="L41"/>
  <c r="M41" s="1"/>
  <c r="N41" s="1"/>
  <c r="L42"/>
  <c r="M42" s="1"/>
  <c r="N42" s="1"/>
  <c r="L43"/>
  <c r="M43" s="1"/>
  <c r="N43" s="1"/>
  <c r="L44"/>
  <c r="M44" s="1"/>
  <c r="N44" s="1"/>
  <c r="L45"/>
  <c r="M45" s="1"/>
  <c r="N45" s="1"/>
  <c r="L46"/>
  <c r="M46" s="1"/>
  <c r="N46" s="1"/>
  <c r="L47"/>
  <c r="M47" s="1"/>
  <c r="N47" s="1"/>
  <c r="L48"/>
  <c r="M48" s="1"/>
  <c r="N48" s="1"/>
  <c r="L49"/>
  <c r="M49" s="1"/>
  <c r="N49" s="1"/>
  <c r="L50"/>
  <c r="M50" s="1"/>
  <c r="N50" s="1"/>
  <c r="L51"/>
  <c r="M51" s="1"/>
  <c r="N51" s="1"/>
  <c r="L52"/>
  <c r="L53"/>
  <c r="L54"/>
  <c r="L55"/>
  <c r="M55" s="1"/>
  <c r="N55" s="1"/>
  <c r="L56"/>
  <c r="L57"/>
  <c r="L58"/>
  <c r="L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2"/>
  <c r="CK2"/>
  <c r="CI24"/>
  <c r="CL3" i="4"/>
  <c r="CL4"/>
  <c r="CL5"/>
  <c r="CL6"/>
  <c r="CL7"/>
  <c r="CL8"/>
  <c r="CL9"/>
  <c r="CL10"/>
  <c r="CL11"/>
  <c r="CL12"/>
  <c r="CL13"/>
  <c r="CL14"/>
  <c r="CL15"/>
  <c r="CL16"/>
  <c r="CL17"/>
  <c r="CL18"/>
  <c r="CL19"/>
  <c r="CL20"/>
  <c r="CL21"/>
  <c r="CL22"/>
  <c r="CL23"/>
  <c r="CL24"/>
  <c r="CL25"/>
  <c r="CL26"/>
  <c r="CL27"/>
  <c r="CL28"/>
  <c r="CL29"/>
  <c r="CL30"/>
  <c r="CL31"/>
  <c r="CL2" i="2"/>
  <c r="CL3"/>
  <c r="CL4"/>
  <c r="CL5"/>
  <c r="CL6"/>
  <c r="CL7"/>
  <c r="CL8"/>
  <c r="CL9"/>
  <c r="CL10"/>
  <c r="CL11"/>
  <c r="CL12"/>
  <c r="CL13"/>
  <c r="CL14"/>
  <c r="CL15"/>
  <c r="CL16"/>
  <c r="CL17"/>
  <c r="CL18"/>
  <c r="CL19"/>
  <c r="CL20"/>
  <c r="CL21"/>
  <c r="CL22"/>
  <c r="CL23"/>
  <c r="CL24"/>
  <c r="CL25"/>
  <c r="CL26"/>
  <c r="CL27"/>
  <c r="CL28"/>
  <c r="CL29"/>
  <c r="CL30"/>
  <c r="CL31"/>
  <c r="CL32"/>
  <c r="CL33"/>
  <c r="CL34"/>
  <c r="CL35"/>
  <c r="CL36"/>
  <c r="CL37"/>
  <c r="CL38"/>
  <c r="CL39"/>
  <c r="CL40"/>
  <c r="CL41"/>
  <c r="CL42"/>
  <c r="CL43"/>
  <c r="CL44"/>
  <c r="CL45"/>
  <c r="CL46"/>
  <c r="CL47"/>
  <c r="CL48"/>
  <c r="CL49"/>
  <c r="CL50"/>
  <c r="CL51"/>
  <c r="CL52"/>
  <c r="CL53"/>
  <c r="CL54"/>
  <c r="CL55"/>
  <c r="CL56"/>
  <c r="CL57"/>
  <c r="CL58"/>
  <c r="BD3" i="4"/>
  <c r="BD4"/>
  <c r="BD5"/>
  <c r="BD6"/>
  <c r="BD7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2"/>
  <c r="CL2" l="1"/>
  <c r="CL59" i="2"/>
  <c r="BZ54"/>
  <c r="CA54"/>
  <c r="CB54" s="1"/>
  <c r="BZ55"/>
  <c r="CA55"/>
  <c r="CB55" s="1"/>
  <c r="BZ56"/>
  <c r="CA56"/>
  <c r="CB56" s="1"/>
  <c r="BZ57"/>
  <c r="CA57"/>
  <c r="CB57" s="1"/>
  <c r="BZ58"/>
  <c r="CA58"/>
  <c r="CB58" s="1"/>
  <c r="CH2"/>
  <c r="CH3"/>
  <c r="CH4"/>
  <c r="CH5"/>
  <c r="CH6"/>
  <c r="CH7"/>
  <c r="CH8"/>
  <c r="CH9"/>
  <c r="CH10"/>
  <c r="CH11"/>
  <c r="CH12"/>
  <c r="CH13"/>
  <c r="CH14"/>
  <c r="CH15"/>
  <c r="CH16"/>
  <c r="CH17"/>
  <c r="CH18"/>
  <c r="CH19"/>
  <c r="CH20"/>
  <c r="CH21"/>
  <c r="CH22"/>
  <c r="CH23"/>
  <c r="CH24"/>
  <c r="CH25"/>
  <c r="CH26"/>
  <c r="CH27"/>
  <c r="CH28"/>
  <c r="CH29"/>
  <c r="CH30"/>
  <c r="CH31"/>
  <c r="CH32"/>
  <c r="CH33"/>
  <c r="CH34"/>
  <c r="CH35"/>
  <c r="CH36"/>
  <c r="CH37"/>
  <c r="CH38"/>
  <c r="CH39"/>
  <c r="CH40"/>
  <c r="CH41"/>
  <c r="CH42"/>
  <c r="CH43"/>
  <c r="CH44"/>
  <c r="CH45"/>
  <c r="CH46"/>
  <c r="CH47"/>
  <c r="CH48"/>
  <c r="CH49"/>
  <c r="CH50"/>
  <c r="CH51"/>
  <c r="CH52"/>
  <c r="CH53"/>
  <c r="CH54"/>
  <c r="CH55"/>
  <c r="CH56"/>
  <c r="CH57"/>
  <c r="CH58"/>
  <c r="CH59"/>
  <c r="CH3" i="4"/>
  <c r="CH4"/>
  <c r="CH5"/>
  <c r="CH6"/>
  <c r="CH7"/>
  <c r="CH8"/>
  <c r="CH9"/>
  <c r="CH10"/>
  <c r="CH11"/>
  <c r="CH12"/>
  <c r="CH13"/>
  <c r="CH14"/>
  <c r="CH15"/>
  <c r="CH16"/>
  <c r="CH17"/>
  <c r="CH18"/>
  <c r="CH19"/>
  <c r="CH20"/>
  <c r="CH21"/>
  <c r="CH22"/>
  <c r="CH23"/>
  <c r="CH24"/>
  <c r="CH25"/>
  <c r="CH26"/>
  <c r="CH27"/>
  <c r="CH28"/>
  <c r="CH29"/>
  <c r="CH30"/>
  <c r="CH31"/>
  <c r="CH2"/>
  <c r="BE3"/>
  <c r="BF3" s="1"/>
  <c r="BE4"/>
  <c r="BF4" s="1"/>
  <c r="BE5"/>
  <c r="BF5" s="1"/>
  <c r="BE6"/>
  <c r="BF6" s="1"/>
  <c r="BE7"/>
  <c r="BF7" s="1"/>
  <c r="BE8"/>
  <c r="BF8" s="1"/>
  <c r="BE9"/>
  <c r="BF9" s="1"/>
  <c r="BE10"/>
  <c r="BF10" s="1"/>
  <c r="BE11"/>
  <c r="BF11" s="1"/>
  <c r="BE12"/>
  <c r="BF12" s="1"/>
  <c r="BE13"/>
  <c r="BF13" s="1"/>
  <c r="BE14"/>
  <c r="BF14" s="1"/>
  <c r="BE15"/>
  <c r="BF15" s="1"/>
  <c r="BE16"/>
  <c r="BF16" s="1"/>
  <c r="BE17"/>
  <c r="BF17" s="1"/>
  <c r="BE18"/>
  <c r="BF18" s="1"/>
  <c r="BE19"/>
  <c r="BF19" s="1"/>
  <c r="BE20"/>
  <c r="BF20" s="1"/>
  <c r="BE21"/>
  <c r="BF21" s="1"/>
  <c r="BE22"/>
  <c r="BF22" s="1"/>
  <c r="BE23"/>
  <c r="BF23" s="1"/>
  <c r="BE24"/>
  <c r="BF24" s="1"/>
  <c r="BE25"/>
  <c r="BF25" s="1"/>
  <c r="BE26"/>
  <c r="BF26" s="1"/>
  <c r="BE27"/>
  <c r="BF27" s="1"/>
  <c r="BE28"/>
  <c r="BF28" s="1"/>
  <c r="BE29"/>
  <c r="BF29" s="1"/>
  <c r="BE30"/>
  <c r="BF30" s="1"/>
  <c r="BE31"/>
  <c r="BF31" s="1"/>
  <c r="BE2"/>
  <c r="BF2" s="1"/>
  <c r="AT3"/>
  <c r="AT4"/>
  <c r="AT5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30"/>
  <c r="AT31"/>
  <c r="AT2"/>
  <c r="AS3"/>
  <c r="AS4"/>
  <c r="AS5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30"/>
  <c r="AS31"/>
  <c r="AS2"/>
  <c r="AT2" i="2"/>
  <c r="AU2" s="1"/>
  <c r="AT3"/>
  <c r="AV3" s="1"/>
  <c r="AW3" s="1"/>
  <c r="AX3" s="1"/>
  <c r="AT4"/>
  <c r="AU4" s="1"/>
  <c r="AT5"/>
  <c r="AV5" s="1"/>
  <c r="AW5" s="1"/>
  <c r="AX5" s="1"/>
  <c r="AT6"/>
  <c r="AU6" s="1"/>
  <c r="AT7"/>
  <c r="AV7" s="1"/>
  <c r="AW7" s="1"/>
  <c r="AX7" s="1"/>
  <c r="AT8"/>
  <c r="AU8" s="1"/>
  <c r="AT9"/>
  <c r="AV9" s="1"/>
  <c r="AW9" s="1"/>
  <c r="AX9" s="1"/>
  <c r="AT10"/>
  <c r="AU10" s="1"/>
  <c r="AT11"/>
  <c r="AV11" s="1"/>
  <c r="AW11" s="1"/>
  <c r="AX11" s="1"/>
  <c r="AT12"/>
  <c r="AU12" s="1"/>
  <c r="AT13"/>
  <c r="AV13" s="1"/>
  <c r="AW13" s="1"/>
  <c r="AX13" s="1"/>
  <c r="AT14"/>
  <c r="AU14" s="1"/>
  <c r="AT15"/>
  <c r="AV15" s="1"/>
  <c r="AW15" s="1"/>
  <c r="AX15" s="1"/>
  <c r="AT16"/>
  <c r="AU16" s="1"/>
  <c r="AT17"/>
  <c r="AV17" s="1"/>
  <c r="AW17" s="1"/>
  <c r="AX17" s="1"/>
  <c r="AT18"/>
  <c r="AU18" s="1"/>
  <c r="AT19"/>
  <c r="AV19" s="1"/>
  <c r="AW19" s="1"/>
  <c r="AX19" s="1"/>
  <c r="AT20"/>
  <c r="AU20" s="1"/>
  <c r="AT21"/>
  <c r="AV21" s="1"/>
  <c r="AW21" s="1"/>
  <c r="AX21" s="1"/>
  <c r="AT22"/>
  <c r="AU22" s="1"/>
  <c r="AT23"/>
  <c r="AV23" s="1"/>
  <c r="AW23" s="1"/>
  <c r="AX23" s="1"/>
  <c r="AT24"/>
  <c r="AU24" s="1"/>
  <c r="AT25"/>
  <c r="AV25" s="1"/>
  <c r="AW25" s="1"/>
  <c r="AX25" s="1"/>
  <c r="AT26"/>
  <c r="AU26" s="1"/>
  <c r="AT27"/>
  <c r="AV27" s="1"/>
  <c r="AW27" s="1"/>
  <c r="AX27" s="1"/>
  <c r="AT28"/>
  <c r="AU28" s="1"/>
  <c r="AT29"/>
  <c r="AV29" s="1"/>
  <c r="AW29" s="1"/>
  <c r="AX29" s="1"/>
  <c r="AT30"/>
  <c r="AU30" s="1"/>
  <c r="AT31"/>
  <c r="AV31" s="1"/>
  <c r="AW31" s="1"/>
  <c r="AX31" s="1"/>
  <c r="AT32"/>
  <c r="AU32" s="1"/>
  <c r="AT33"/>
  <c r="AV33" s="1"/>
  <c r="AW33" s="1"/>
  <c r="AX33" s="1"/>
  <c r="AT34"/>
  <c r="AU34" s="1"/>
  <c r="AT35"/>
  <c r="AV35" s="1"/>
  <c r="AW35" s="1"/>
  <c r="AX35" s="1"/>
  <c r="AT36"/>
  <c r="AU36" s="1"/>
  <c r="AT37"/>
  <c r="AV37" s="1"/>
  <c r="AW37" s="1"/>
  <c r="AX37" s="1"/>
  <c r="AT38"/>
  <c r="AU38" s="1"/>
  <c r="AT39"/>
  <c r="AV39" s="1"/>
  <c r="AW39" s="1"/>
  <c r="AX39" s="1"/>
  <c r="AT40"/>
  <c r="AU40" s="1"/>
  <c r="AT41"/>
  <c r="AV41" s="1"/>
  <c r="AW41" s="1"/>
  <c r="AX41" s="1"/>
  <c r="AT42"/>
  <c r="AU42" s="1"/>
  <c r="AT43"/>
  <c r="AV43" s="1"/>
  <c r="AW43" s="1"/>
  <c r="AX43" s="1"/>
  <c r="AT44"/>
  <c r="AU44" s="1"/>
  <c r="AT45"/>
  <c r="AV45" s="1"/>
  <c r="AW45" s="1"/>
  <c r="AX45" s="1"/>
  <c r="AT46"/>
  <c r="AU46" s="1"/>
  <c r="AT47"/>
  <c r="AV47" s="1"/>
  <c r="AW47" s="1"/>
  <c r="AX47" s="1"/>
  <c r="AT48"/>
  <c r="AU48" s="1"/>
  <c r="AT49"/>
  <c r="AV49" s="1"/>
  <c r="AW49" s="1"/>
  <c r="AX49" s="1"/>
  <c r="AT50"/>
  <c r="AU50" s="1"/>
  <c r="AT51"/>
  <c r="AV51" s="1"/>
  <c r="AW51" s="1"/>
  <c r="AX51" s="1"/>
  <c r="AT52"/>
  <c r="AU52" s="1"/>
  <c r="AT53"/>
  <c r="AV53" s="1"/>
  <c r="AW53" s="1"/>
  <c r="AX53" s="1"/>
  <c r="AT54"/>
  <c r="AU54" s="1"/>
  <c r="AT55"/>
  <c r="AV55" s="1"/>
  <c r="AW55" s="1"/>
  <c r="AX55" s="1"/>
  <c r="AT56"/>
  <c r="AU56" s="1"/>
  <c r="AT57"/>
  <c r="AV57" s="1"/>
  <c r="AW57" s="1"/>
  <c r="AX57" s="1"/>
  <c r="AT58"/>
  <c r="AU58" s="1"/>
  <c r="AS2"/>
  <c r="AS3"/>
  <c r="AS4"/>
  <c r="AS5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BP2"/>
  <c r="BR2" s="1"/>
  <c r="BP3"/>
  <c r="BR3" s="1"/>
  <c r="BP4"/>
  <c r="BR4" s="1"/>
  <c r="BP5"/>
  <c r="BR5" s="1"/>
  <c r="BP6"/>
  <c r="BR6" s="1"/>
  <c r="BP7"/>
  <c r="BR7" s="1"/>
  <c r="BP8"/>
  <c r="BR8" s="1"/>
  <c r="BP9"/>
  <c r="BR9" s="1"/>
  <c r="BP10"/>
  <c r="BR10" s="1"/>
  <c r="BP11"/>
  <c r="BR11" s="1"/>
  <c r="BP12"/>
  <c r="BR12" s="1"/>
  <c r="BP13"/>
  <c r="BR13" s="1"/>
  <c r="BP14"/>
  <c r="BR14" s="1"/>
  <c r="BP15"/>
  <c r="BR15" s="1"/>
  <c r="BP16"/>
  <c r="BR16" s="1"/>
  <c r="BP17"/>
  <c r="BR17" s="1"/>
  <c r="BP18"/>
  <c r="BR18" s="1"/>
  <c r="BP19"/>
  <c r="BR19" s="1"/>
  <c r="BP20"/>
  <c r="BR20" s="1"/>
  <c r="BP21"/>
  <c r="BR21" s="1"/>
  <c r="BP22"/>
  <c r="BR22" s="1"/>
  <c r="BP23"/>
  <c r="BR23" s="1"/>
  <c r="BP24"/>
  <c r="BR24" s="1"/>
  <c r="BP25"/>
  <c r="BR25" s="1"/>
  <c r="BP26"/>
  <c r="BR26" s="1"/>
  <c r="BP27"/>
  <c r="BR27" s="1"/>
  <c r="BP28"/>
  <c r="BR28" s="1"/>
  <c r="BP29"/>
  <c r="BR29" s="1"/>
  <c r="BP30"/>
  <c r="BR30" s="1"/>
  <c r="BP31"/>
  <c r="BR31" s="1"/>
  <c r="BP32"/>
  <c r="BR32" s="1"/>
  <c r="BP33"/>
  <c r="BR33" s="1"/>
  <c r="BP34"/>
  <c r="BR34" s="1"/>
  <c r="BP35"/>
  <c r="BR35" s="1"/>
  <c r="BP36"/>
  <c r="BR36" s="1"/>
  <c r="BP37"/>
  <c r="BR37" s="1"/>
  <c r="BP38"/>
  <c r="BR38" s="1"/>
  <c r="BP39"/>
  <c r="BR39" s="1"/>
  <c r="BP40"/>
  <c r="BR40" s="1"/>
  <c r="BP41"/>
  <c r="BR41" s="1"/>
  <c r="BP42"/>
  <c r="BR42" s="1"/>
  <c r="BP43"/>
  <c r="BR43" s="1"/>
  <c r="BP44"/>
  <c r="BR44" s="1"/>
  <c r="BP45"/>
  <c r="BR45" s="1"/>
  <c r="BP46"/>
  <c r="BR46" s="1"/>
  <c r="BP47"/>
  <c r="BR47" s="1"/>
  <c r="BP48"/>
  <c r="BR48" s="1"/>
  <c r="BP49"/>
  <c r="BR49" s="1"/>
  <c r="BP50"/>
  <c r="BR50" s="1"/>
  <c r="BP51"/>
  <c r="BR51" s="1"/>
  <c r="BP52"/>
  <c r="BR52" s="1"/>
  <c r="BP53"/>
  <c r="BR53" s="1"/>
  <c r="BP54"/>
  <c r="BR54" s="1"/>
  <c r="BP55"/>
  <c r="BR55" s="1"/>
  <c r="BP56"/>
  <c r="BR56" s="1"/>
  <c r="BP57"/>
  <c r="BR57" s="1"/>
  <c r="BP58"/>
  <c r="BR58" s="1"/>
  <c r="BO2"/>
  <c r="BO3"/>
  <c r="BO4"/>
  <c r="BO5"/>
  <c r="BO6"/>
  <c r="BO7"/>
  <c r="BO8"/>
  <c r="BO9"/>
  <c r="BO10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7"/>
  <c r="BO48"/>
  <c r="BO49"/>
  <c r="BO50"/>
  <c r="BO51"/>
  <c r="BO52"/>
  <c r="BO53"/>
  <c r="BO54"/>
  <c r="BO55"/>
  <c r="BO56"/>
  <c r="BO57"/>
  <c r="BO58"/>
  <c r="BO59"/>
  <c r="L3" i="4"/>
  <c r="M3" s="1"/>
  <c r="L4"/>
  <c r="M4" s="1"/>
  <c r="L5"/>
  <c r="M5" s="1"/>
  <c r="L6"/>
  <c r="M6" s="1"/>
  <c r="L7"/>
  <c r="M7" s="1"/>
  <c r="L8"/>
  <c r="M8" s="1"/>
  <c r="L9"/>
  <c r="M9" s="1"/>
  <c r="L39"/>
  <c r="M39" s="1"/>
  <c r="L40"/>
  <c r="M40" s="1"/>
  <c r="L10"/>
  <c r="M10" s="1"/>
  <c r="L11"/>
  <c r="M11" s="1"/>
  <c r="L12"/>
  <c r="M12" s="1"/>
  <c r="L13"/>
  <c r="M13" s="1"/>
  <c r="L14"/>
  <c r="M14" s="1"/>
  <c r="L15"/>
  <c r="M15" s="1"/>
  <c r="L16"/>
  <c r="M16" s="1"/>
  <c r="L41"/>
  <c r="M41" s="1"/>
  <c r="L17"/>
  <c r="M17" s="1"/>
  <c r="L18"/>
  <c r="M18" s="1"/>
  <c r="L19"/>
  <c r="M19" s="1"/>
  <c r="L20"/>
  <c r="M20" s="1"/>
  <c r="L21"/>
  <c r="M21" s="1"/>
  <c r="L22"/>
  <c r="M22" s="1"/>
  <c r="L42"/>
  <c r="M42" s="1"/>
  <c r="L23"/>
  <c r="M23" s="1"/>
  <c r="L24"/>
  <c r="M24" s="1"/>
  <c r="L25"/>
  <c r="M25" s="1"/>
  <c r="L26"/>
  <c r="M26" s="1"/>
  <c r="L27"/>
  <c r="M27" s="1"/>
  <c r="L28"/>
  <c r="M28" s="1"/>
  <c r="L30"/>
  <c r="M30" s="1"/>
  <c r="L31"/>
  <c r="M31" s="1"/>
  <c r="L2"/>
  <c r="K3"/>
  <c r="K4"/>
  <c r="K5"/>
  <c r="K6"/>
  <c r="K7"/>
  <c r="K8"/>
  <c r="K9"/>
  <c r="K39"/>
  <c r="K40"/>
  <c r="K10"/>
  <c r="K11"/>
  <c r="K12"/>
  <c r="K13"/>
  <c r="K14"/>
  <c r="K15"/>
  <c r="K16"/>
  <c r="K41"/>
  <c r="K17"/>
  <c r="K18"/>
  <c r="K19"/>
  <c r="K20"/>
  <c r="K21"/>
  <c r="K22"/>
  <c r="K42"/>
  <c r="K23"/>
  <c r="K24"/>
  <c r="K25"/>
  <c r="K26"/>
  <c r="K27"/>
  <c r="K28"/>
  <c r="K30"/>
  <c r="K31"/>
  <c r="K2"/>
  <c r="CA3"/>
  <c r="CC3" s="1"/>
  <c r="CD3" s="1"/>
  <c r="CA4"/>
  <c r="CB4" s="1"/>
  <c r="CA5"/>
  <c r="CC5" s="1"/>
  <c r="CD5" s="1"/>
  <c r="CA6"/>
  <c r="CB6" s="1"/>
  <c r="CA7"/>
  <c r="CC7" s="1"/>
  <c r="CD7" s="1"/>
  <c r="CA8"/>
  <c r="CB8" s="1"/>
  <c r="CA9"/>
  <c r="CC9" s="1"/>
  <c r="CD9" s="1"/>
  <c r="CA39"/>
  <c r="CB39" s="1"/>
  <c r="CA40"/>
  <c r="CC40" s="1"/>
  <c r="CD40" s="1"/>
  <c r="CA10"/>
  <c r="CB10" s="1"/>
  <c r="CA11"/>
  <c r="CC11" s="1"/>
  <c r="CD11" s="1"/>
  <c r="CA12"/>
  <c r="CB12" s="1"/>
  <c r="CA13"/>
  <c r="CC13" s="1"/>
  <c r="CD13" s="1"/>
  <c r="CA14"/>
  <c r="CB14" s="1"/>
  <c r="CA15"/>
  <c r="CC15" s="1"/>
  <c r="CD15" s="1"/>
  <c r="CA16"/>
  <c r="CB16" s="1"/>
  <c r="CA41"/>
  <c r="CC41" s="1"/>
  <c r="CD41" s="1"/>
  <c r="CA17"/>
  <c r="CB17" s="1"/>
  <c r="CA18"/>
  <c r="CC18" s="1"/>
  <c r="CD18" s="1"/>
  <c r="CA19"/>
  <c r="CB19" s="1"/>
  <c r="CA20"/>
  <c r="CC20" s="1"/>
  <c r="CD20" s="1"/>
  <c r="CA21"/>
  <c r="CB21" s="1"/>
  <c r="CA22"/>
  <c r="CC22" s="1"/>
  <c r="CD22" s="1"/>
  <c r="CA42"/>
  <c r="CB42" s="1"/>
  <c r="CA23"/>
  <c r="CC23" s="1"/>
  <c r="CD23" s="1"/>
  <c r="CA24"/>
  <c r="CB24" s="1"/>
  <c r="CA25"/>
  <c r="CC25" s="1"/>
  <c r="CD25" s="1"/>
  <c r="CA26"/>
  <c r="CB26" s="1"/>
  <c r="CA27"/>
  <c r="CC27" s="1"/>
  <c r="CD27" s="1"/>
  <c r="CA28"/>
  <c r="CB28" s="1"/>
  <c r="CA30"/>
  <c r="CB30" s="1"/>
  <c r="CA31"/>
  <c r="CC31" s="1"/>
  <c r="CD31" s="1"/>
  <c r="BZ3"/>
  <c r="BZ4"/>
  <c r="BZ5"/>
  <c r="BZ6"/>
  <c r="BZ7"/>
  <c r="BZ8"/>
  <c r="BZ9"/>
  <c r="BZ39"/>
  <c r="BZ40"/>
  <c r="BZ10"/>
  <c r="BZ11"/>
  <c r="BZ12"/>
  <c r="BZ13"/>
  <c r="BZ14"/>
  <c r="BZ15"/>
  <c r="BZ16"/>
  <c r="BZ41"/>
  <c r="BZ17"/>
  <c r="BZ18"/>
  <c r="BZ19"/>
  <c r="BZ20"/>
  <c r="BZ21"/>
  <c r="BZ22"/>
  <c r="BZ42"/>
  <c r="BZ23"/>
  <c r="BZ24"/>
  <c r="BZ25"/>
  <c r="BZ26"/>
  <c r="BZ27"/>
  <c r="BZ28"/>
  <c r="BZ30"/>
  <c r="BZ31"/>
  <c r="BZ2"/>
  <c r="CC57" i="2" l="1"/>
  <c r="CD57" s="1"/>
  <c r="CE57" s="1"/>
  <c r="CC55"/>
  <c r="CD55" s="1"/>
  <c r="CE55" s="1"/>
  <c r="CC58"/>
  <c r="CD58" s="1"/>
  <c r="CE58" s="1"/>
  <c r="CC56"/>
  <c r="CD56" s="1"/>
  <c r="CE56" s="1"/>
  <c r="CC54"/>
  <c r="CD54" s="1"/>
  <c r="CE54" s="1"/>
  <c r="AU57"/>
  <c r="AU55"/>
  <c r="AU53"/>
  <c r="AU51"/>
  <c r="AU49"/>
  <c r="AU47"/>
  <c r="AU45"/>
  <c r="AU43"/>
  <c r="AU41"/>
  <c r="AU39"/>
  <c r="AU37"/>
  <c r="AU35"/>
  <c r="AU33"/>
  <c r="AU31"/>
  <c r="AU29"/>
  <c r="AU27"/>
  <c r="AU25"/>
  <c r="AU23"/>
  <c r="AU21"/>
  <c r="AU19"/>
  <c r="AU17"/>
  <c r="AU15"/>
  <c r="AU13"/>
  <c r="AU11"/>
  <c r="AU9"/>
  <c r="AU7"/>
  <c r="AU5"/>
  <c r="AU3"/>
  <c r="AV58"/>
  <c r="AW58" s="1"/>
  <c r="AX58" s="1"/>
  <c r="AV56"/>
  <c r="AW56" s="1"/>
  <c r="AX56" s="1"/>
  <c r="AV54"/>
  <c r="AW54" s="1"/>
  <c r="AX54" s="1"/>
  <c r="AV52"/>
  <c r="AW52" s="1"/>
  <c r="AX52" s="1"/>
  <c r="AV50"/>
  <c r="AW50" s="1"/>
  <c r="AX50" s="1"/>
  <c r="AV48"/>
  <c r="AW48" s="1"/>
  <c r="AX48" s="1"/>
  <c r="AV46"/>
  <c r="AW46" s="1"/>
  <c r="AX46" s="1"/>
  <c r="AV44"/>
  <c r="AW44" s="1"/>
  <c r="AX44" s="1"/>
  <c r="AV42"/>
  <c r="AW42" s="1"/>
  <c r="AV40"/>
  <c r="AW40" s="1"/>
  <c r="AX40" s="1"/>
  <c r="AV38"/>
  <c r="AW38" s="1"/>
  <c r="AX38" s="1"/>
  <c r="AV36"/>
  <c r="AW36" s="1"/>
  <c r="AX36" s="1"/>
  <c r="AV34"/>
  <c r="AW34" s="1"/>
  <c r="AX34" s="1"/>
  <c r="AV32"/>
  <c r="AW32" s="1"/>
  <c r="AX32" s="1"/>
  <c r="AV30"/>
  <c r="AW30" s="1"/>
  <c r="AX30" s="1"/>
  <c r="AV28"/>
  <c r="AW28" s="1"/>
  <c r="AX28" s="1"/>
  <c r="AV26"/>
  <c r="AW26" s="1"/>
  <c r="AX26" s="1"/>
  <c r="AV24"/>
  <c r="AW24" s="1"/>
  <c r="AX24" s="1"/>
  <c r="AV22"/>
  <c r="AW22" s="1"/>
  <c r="AX22" s="1"/>
  <c r="AV20"/>
  <c r="AW20" s="1"/>
  <c r="AX20" s="1"/>
  <c r="AV18"/>
  <c r="AW18" s="1"/>
  <c r="AX18" s="1"/>
  <c r="AV16"/>
  <c r="AW16" s="1"/>
  <c r="AX16" s="1"/>
  <c r="AV14"/>
  <c r="AW14" s="1"/>
  <c r="AX14" s="1"/>
  <c r="AV12"/>
  <c r="AW12" s="1"/>
  <c r="AX12" s="1"/>
  <c r="AV10"/>
  <c r="AW10" s="1"/>
  <c r="AX10" s="1"/>
  <c r="AV8"/>
  <c r="AW8" s="1"/>
  <c r="AX8" s="1"/>
  <c r="AV6"/>
  <c r="AW6" s="1"/>
  <c r="AV4"/>
  <c r="AW4" s="1"/>
  <c r="AX4" s="1"/>
  <c r="AV2"/>
  <c r="AW2" s="1"/>
  <c r="AX2" s="1"/>
  <c r="BQ58"/>
  <c r="BQ56"/>
  <c r="BQ54"/>
  <c r="BQ52"/>
  <c r="BQ50"/>
  <c r="BQ48"/>
  <c r="BQ46"/>
  <c r="BQ44"/>
  <c r="BQ42"/>
  <c r="BQ40"/>
  <c r="BQ38"/>
  <c r="BQ36"/>
  <c r="BQ34"/>
  <c r="BQ32"/>
  <c r="BQ30"/>
  <c r="BQ28"/>
  <c r="BQ26"/>
  <c r="BQ24"/>
  <c r="BQ22"/>
  <c r="BQ20"/>
  <c r="BQ18"/>
  <c r="BQ16"/>
  <c r="BQ14"/>
  <c r="BQ12"/>
  <c r="BQ10"/>
  <c r="BQ8"/>
  <c r="BQ6"/>
  <c r="BQ4"/>
  <c r="BQ2"/>
  <c r="BQ57"/>
  <c r="BQ55"/>
  <c r="BQ53"/>
  <c r="BQ51"/>
  <c r="BQ49"/>
  <c r="BQ47"/>
  <c r="BQ45"/>
  <c r="BQ43"/>
  <c r="BQ41"/>
  <c r="BQ39"/>
  <c r="BQ37"/>
  <c r="BQ35"/>
  <c r="BQ33"/>
  <c r="BQ31"/>
  <c r="BQ29"/>
  <c r="BQ27"/>
  <c r="BQ25"/>
  <c r="BQ23"/>
  <c r="BQ21"/>
  <c r="BQ19"/>
  <c r="BQ17"/>
  <c r="BQ15"/>
  <c r="BQ13"/>
  <c r="BQ11"/>
  <c r="BQ9"/>
  <c r="BQ7"/>
  <c r="BQ5"/>
  <c r="BQ3"/>
  <c r="CB31" i="4"/>
  <c r="CB27"/>
  <c r="CB25"/>
  <c r="CB23"/>
  <c r="CB22"/>
  <c r="CB20"/>
  <c r="CB18"/>
  <c r="CB41"/>
  <c r="CB15"/>
  <c r="CB13"/>
  <c r="CB11"/>
  <c r="CB40"/>
  <c r="CB9"/>
  <c r="CB7"/>
  <c r="CB5"/>
  <c r="CB3"/>
  <c r="CC30"/>
  <c r="CD30" s="1"/>
  <c r="CE30" s="1"/>
  <c r="CC28"/>
  <c r="CD28" s="1"/>
  <c r="CC26"/>
  <c r="CD26" s="1"/>
  <c r="CE26" s="1"/>
  <c r="CC24"/>
  <c r="CD24" s="1"/>
  <c r="CC42"/>
  <c r="CD42" s="1"/>
  <c r="CC21"/>
  <c r="CD21" s="1"/>
  <c r="CC19"/>
  <c r="CD19" s="1"/>
  <c r="CE19" s="1"/>
  <c r="CC17"/>
  <c r="CD17" s="1"/>
  <c r="CC16"/>
  <c r="CD16" s="1"/>
  <c r="CC14"/>
  <c r="CD14" s="1"/>
  <c r="CC12"/>
  <c r="CD12" s="1"/>
  <c r="CC10"/>
  <c r="CD10" s="1"/>
  <c r="CC39"/>
  <c r="CD39" s="1"/>
  <c r="CC8"/>
  <c r="CD8" s="1"/>
  <c r="CC6"/>
  <c r="CD6" s="1"/>
  <c r="CC4"/>
  <c r="CD4" s="1"/>
  <c r="CH42"/>
  <c r="CS19"/>
  <c r="CT19"/>
  <c r="CV19" s="1"/>
  <c r="CW19" s="1"/>
  <c r="CX19" s="1"/>
  <c r="CS20"/>
  <c r="CT20"/>
  <c r="CV20" s="1"/>
  <c r="CW20" s="1"/>
  <c r="CX20" s="1"/>
  <c r="CS21"/>
  <c r="CT21"/>
  <c r="CV21" s="1"/>
  <c r="CW21" s="1"/>
  <c r="CX21" s="1"/>
  <c r="CS22"/>
  <c r="CT22"/>
  <c r="CV22" s="1"/>
  <c r="CW22" s="1"/>
  <c r="CX22" s="1"/>
  <c r="CS42"/>
  <c r="CT42"/>
  <c r="CV42" s="1"/>
  <c r="CW42" s="1"/>
  <c r="CX42" s="1"/>
  <c r="CS23"/>
  <c r="CT23"/>
  <c r="CV23" s="1"/>
  <c r="CW23" s="1"/>
  <c r="CX23" s="1"/>
  <c r="CS24"/>
  <c r="CT24"/>
  <c r="CV24" s="1"/>
  <c r="CW24" s="1"/>
  <c r="CX24" s="1"/>
  <c r="CS25"/>
  <c r="CT25"/>
  <c r="CV25" s="1"/>
  <c r="CW25" s="1"/>
  <c r="CX25" s="1"/>
  <c r="CS26"/>
  <c r="CT26"/>
  <c r="CV26" s="1"/>
  <c r="CW26" s="1"/>
  <c r="CX26" s="1"/>
  <c r="CS27"/>
  <c r="CT27"/>
  <c r="CV27" s="1"/>
  <c r="CW27" s="1"/>
  <c r="CX27" s="1"/>
  <c r="CS28"/>
  <c r="CT28"/>
  <c r="CV28" s="1"/>
  <c r="CW28" s="1"/>
  <c r="CX28" s="1"/>
  <c r="CS29"/>
  <c r="CT29"/>
  <c r="CV29" s="1"/>
  <c r="CW29" s="1"/>
  <c r="CX29" s="1"/>
  <c r="CS30"/>
  <c r="CT30"/>
  <c r="CV30" s="1"/>
  <c r="CW30" s="1"/>
  <c r="CX30" s="1"/>
  <c r="CS31"/>
  <c r="CT31"/>
  <c r="CV31" s="1"/>
  <c r="CW31" s="1"/>
  <c r="CX31" s="1"/>
  <c r="CE20"/>
  <c r="CE21"/>
  <c r="CE22"/>
  <c r="CE42"/>
  <c r="CE23"/>
  <c r="CE24"/>
  <c r="CE25"/>
  <c r="CE27"/>
  <c r="CE28"/>
  <c r="CE31"/>
  <c r="BO31"/>
  <c r="BP31"/>
  <c r="BQ31" s="1"/>
  <c r="BG19"/>
  <c r="BH19" s="1"/>
  <c r="BG20"/>
  <c r="BH20" s="1"/>
  <c r="BG21"/>
  <c r="BH21" s="1"/>
  <c r="BG22"/>
  <c r="BH22" s="1"/>
  <c r="BD42"/>
  <c r="BE42"/>
  <c r="BG42" s="1"/>
  <c r="BH42" s="1"/>
  <c r="BI42" s="1"/>
  <c r="BG23"/>
  <c r="BH23" s="1"/>
  <c r="BG24"/>
  <c r="BH24" s="1"/>
  <c r="BG25"/>
  <c r="BH25" s="1"/>
  <c r="BG26"/>
  <c r="BH26" s="1"/>
  <c r="BG27"/>
  <c r="BH27" s="1"/>
  <c r="BG28"/>
  <c r="BH28" s="1"/>
  <c r="BI28" s="1"/>
  <c r="BG29"/>
  <c r="BH29" s="1"/>
  <c r="BG30"/>
  <c r="BH30" s="1"/>
  <c r="BG31"/>
  <c r="BH31" s="1"/>
  <c r="BI31" s="1"/>
  <c r="AU30"/>
  <c r="AU31"/>
  <c r="AH31"/>
  <c r="AI31"/>
  <c r="AJ31" s="1"/>
  <c r="W31"/>
  <c r="X31"/>
  <c r="Y31" s="1"/>
  <c r="Q19"/>
  <c r="R19" s="1"/>
  <c r="S19" s="1"/>
  <c r="Q20"/>
  <c r="R20" s="1"/>
  <c r="S20" s="1"/>
  <c r="Q21"/>
  <c r="R21" s="1"/>
  <c r="S21" s="1"/>
  <c r="Q22"/>
  <c r="R22" s="1"/>
  <c r="S22" s="1"/>
  <c r="Q42"/>
  <c r="R42" s="1"/>
  <c r="S42" s="1"/>
  <c r="Q23"/>
  <c r="R23" s="1"/>
  <c r="S23" s="1"/>
  <c r="Q24"/>
  <c r="R24" s="1"/>
  <c r="S24" s="1"/>
  <c r="Q25"/>
  <c r="R25" s="1"/>
  <c r="S25" s="1"/>
  <c r="Q26"/>
  <c r="R26" s="1"/>
  <c r="S26" s="1"/>
  <c r="Q27"/>
  <c r="R27" s="1"/>
  <c r="S27" s="1"/>
  <c r="Q28"/>
  <c r="R28" s="1"/>
  <c r="S28" s="1"/>
  <c r="Q30"/>
  <c r="R30" s="1"/>
  <c r="S30" s="1"/>
  <c r="Q31"/>
  <c r="R31" s="1"/>
  <c r="S31" s="1"/>
  <c r="N19"/>
  <c r="N20"/>
  <c r="N21"/>
  <c r="N22"/>
  <c r="N42"/>
  <c r="N23"/>
  <c r="N24"/>
  <c r="N25"/>
  <c r="N26"/>
  <c r="N27"/>
  <c r="N28"/>
  <c r="N30"/>
  <c r="N31"/>
  <c r="AI3"/>
  <c r="AK3" s="1"/>
  <c r="AL3" s="1"/>
  <c r="AM3" s="1"/>
  <c r="AI4"/>
  <c r="AK4" s="1"/>
  <c r="AL4" s="1"/>
  <c r="AM4" s="1"/>
  <c r="AI5"/>
  <c r="AK5" s="1"/>
  <c r="AL5" s="1"/>
  <c r="AM5" s="1"/>
  <c r="AI6"/>
  <c r="AK6" s="1"/>
  <c r="AL6" s="1"/>
  <c r="AM6" s="1"/>
  <c r="AI7"/>
  <c r="AK7" s="1"/>
  <c r="AL7" s="1"/>
  <c r="AM7" s="1"/>
  <c r="AI8"/>
  <c r="AK8" s="1"/>
  <c r="AL8" s="1"/>
  <c r="AM8" s="1"/>
  <c r="AI9"/>
  <c r="AK9" s="1"/>
  <c r="AL9" s="1"/>
  <c r="AM9" s="1"/>
  <c r="AI39"/>
  <c r="AK39" s="1"/>
  <c r="AL39" s="1"/>
  <c r="AM39" s="1"/>
  <c r="AI40"/>
  <c r="AK40" s="1"/>
  <c r="AL40" s="1"/>
  <c r="AM40" s="1"/>
  <c r="AI10"/>
  <c r="AK10" s="1"/>
  <c r="AL10" s="1"/>
  <c r="AM10" s="1"/>
  <c r="AI11"/>
  <c r="AK11" s="1"/>
  <c r="AL11" s="1"/>
  <c r="AM11" s="1"/>
  <c r="AI12"/>
  <c r="AK12" s="1"/>
  <c r="AL12" s="1"/>
  <c r="AM12" s="1"/>
  <c r="AI13"/>
  <c r="AK13" s="1"/>
  <c r="AL13" s="1"/>
  <c r="AM13" s="1"/>
  <c r="AI14"/>
  <c r="AK14" s="1"/>
  <c r="AL14" s="1"/>
  <c r="AM14" s="1"/>
  <c r="AI15"/>
  <c r="AK15" s="1"/>
  <c r="AL15" s="1"/>
  <c r="AM15" s="1"/>
  <c r="AI16"/>
  <c r="AK16" s="1"/>
  <c r="AL16" s="1"/>
  <c r="AM16" s="1"/>
  <c r="AI41"/>
  <c r="AK41" s="1"/>
  <c r="AL41" s="1"/>
  <c r="AM41" s="1"/>
  <c r="AI17"/>
  <c r="AK17" s="1"/>
  <c r="AL17" s="1"/>
  <c r="AM17" s="1"/>
  <c r="AI18"/>
  <c r="AK18" s="1"/>
  <c r="AL18" s="1"/>
  <c r="AM18" s="1"/>
  <c r="AI19"/>
  <c r="AK19" s="1"/>
  <c r="AL19" s="1"/>
  <c r="AM19" s="1"/>
  <c r="AI20"/>
  <c r="AK20" s="1"/>
  <c r="AL20" s="1"/>
  <c r="AM20" s="1"/>
  <c r="AI21"/>
  <c r="AK21" s="1"/>
  <c r="AL21" s="1"/>
  <c r="AM21" s="1"/>
  <c r="AI22"/>
  <c r="AK22" s="1"/>
  <c r="AL22" s="1"/>
  <c r="AM22" s="1"/>
  <c r="AI42"/>
  <c r="AK42" s="1"/>
  <c r="AL42" s="1"/>
  <c r="AM42" s="1"/>
  <c r="AI23"/>
  <c r="AK23" s="1"/>
  <c r="AL23" s="1"/>
  <c r="AM23" s="1"/>
  <c r="AI24"/>
  <c r="AK24" s="1"/>
  <c r="AL24" s="1"/>
  <c r="AM24" s="1"/>
  <c r="AI25"/>
  <c r="AK25" s="1"/>
  <c r="AL25" s="1"/>
  <c r="AM25" s="1"/>
  <c r="AI26"/>
  <c r="AK26" s="1"/>
  <c r="AL26" s="1"/>
  <c r="AM26" s="1"/>
  <c r="AI27"/>
  <c r="AK27" s="1"/>
  <c r="AL27" s="1"/>
  <c r="AM27" s="1"/>
  <c r="AI28"/>
  <c r="AK28" s="1"/>
  <c r="AL28" s="1"/>
  <c r="AM28" s="1"/>
  <c r="AI30"/>
  <c r="AK30" s="1"/>
  <c r="AL30" s="1"/>
  <c r="AM30" s="1"/>
  <c r="AI2"/>
  <c r="AH3"/>
  <c r="AH4"/>
  <c r="AH5"/>
  <c r="AH6"/>
  <c r="AH7"/>
  <c r="AH8"/>
  <c r="AH9"/>
  <c r="AH39"/>
  <c r="AH40"/>
  <c r="AH10"/>
  <c r="AH11"/>
  <c r="AH12"/>
  <c r="AH13"/>
  <c r="AH14"/>
  <c r="AH15"/>
  <c r="AH16"/>
  <c r="AH41"/>
  <c r="AH17"/>
  <c r="AH18"/>
  <c r="AH19"/>
  <c r="AH20"/>
  <c r="AH21"/>
  <c r="AH22"/>
  <c r="AH42"/>
  <c r="AH23"/>
  <c r="AH24"/>
  <c r="AH25"/>
  <c r="AH26"/>
  <c r="AH27"/>
  <c r="AH28"/>
  <c r="AH30"/>
  <c r="AH2"/>
  <c r="BP3"/>
  <c r="BQ3" s="1"/>
  <c r="BP4"/>
  <c r="BQ4" s="1"/>
  <c r="BP5"/>
  <c r="BQ5" s="1"/>
  <c r="BP6"/>
  <c r="BQ6" s="1"/>
  <c r="BP7"/>
  <c r="BQ7" s="1"/>
  <c r="BP8"/>
  <c r="BQ8" s="1"/>
  <c r="BP9"/>
  <c r="BQ9" s="1"/>
  <c r="BP39"/>
  <c r="BQ39" s="1"/>
  <c r="BP40"/>
  <c r="BQ40" s="1"/>
  <c r="BP10"/>
  <c r="BQ10" s="1"/>
  <c r="BP11"/>
  <c r="BQ11" s="1"/>
  <c r="BP12"/>
  <c r="BQ12" s="1"/>
  <c r="BP13"/>
  <c r="BQ13" s="1"/>
  <c r="BP14"/>
  <c r="BQ14" s="1"/>
  <c r="BP15"/>
  <c r="BQ15" s="1"/>
  <c r="BP16"/>
  <c r="BQ16" s="1"/>
  <c r="BP41"/>
  <c r="BQ41" s="1"/>
  <c r="BP17"/>
  <c r="BQ17" s="1"/>
  <c r="BP18"/>
  <c r="BQ18" s="1"/>
  <c r="BP19"/>
  <c r="BQ19" s="1"/>
  <c r="BP20"/>
  <c r="BQ20" s="1"/>
  <c r="BP21"/>
  <c r="BQ21" s="1"/>
  <c r="BP22"/>
  <c r="BQ22" s="1"/>
  <c r="BP42"/>
  <c r="BQ42" s="1"/>
  <c r="BP23"/>
  <c r="BQ23" s="1"/>
  <c r="BP24"/>
  <c r="BQ24" s="1"/>
  <c r="BP25"/>
  <c r="BQ25" s="1"/>
  <c r="BP26"/>
  <c r="BQ26" s="1"/>
  <c r="BP27"/>
  <c r="BQ27" s="1"/>
  <c r="BP28"/>
  <c r="BQ28" s="1"/>
  <c r="BP30"/>
  <c r="BQ30" s="1"/>
  <c r="BO3"/>
  <c r="BO4"/>
  <c r="BO5"/>
  <c r="BO6"/>
  <c r="BO7"/>
  <c r="BO8"/>
  <c r="BO9"/>
  <c r="BO39"/>
  <c r="BO40"/>
  <c r="BO10"/>
  <c r="BO11"/>
  <c r="BO12"/>
  <c r="BO13"/>
  <c r="BO14"/>
  <c r="BO15"/>
  <c r="BO16"/>
  <c r="BO41"/>
  <c r="BO17"/>
  <c r="BO18"/>
  <c r="BO19"/>
  <c r="BO20"/>
  <c r="BO21"/>
  <c r="BO22"/>
  <c r="BO42"/>
  <c r="BO23"/>
  <c r="BO24"/>
  <c r="BO25"/>
  <c r="BO26"/>
  <c r="BO27"/>
  <c r="BO28"/>
  <c r="BO30"/>
  <c r="BO2"/>
  <c r="AI2" i="2"/>
  <c r="AJ2" s="1"/>
  <c r="AI3"/>
  <c r="AJ3" s="1"/>
  <c r="AI4"/>
  <c r="AJ4" s="1"/>
  <c r="AI5"/>
  <c r="AJ5" s="1"/>
  <c r="AI6"/>
  <c r="AJ6" s="1"/>
  <c r="AI7"/>
  <c r="AJ7" s="1"/>
  <c r="AI8"/>
  <c r="AJ8" s="1"/>
  <c r="AI9"/>
  <c r="AJ9" s="1"/>
  <c r="AI10"/>
  <c r="AJ10" s="1"/>
  <c r="AI11"/>
  <c r="AJ11" s="1"/>
  <c r="AI12"/>
  <c r="AJ12" s="1"/>
  <c r="AI13"/>
  <c r="AJ13" s="1"/>
  <c r="AI14"/>
  <c r="AJ14" s="1"/>
  <c r="AI15"/>
  <c r="AJ15" s="1"/>
  <c r="AI16"/>
  <c r="AJ16" s="1"/>
  <c r="AI17"/>
  <c r="AJ17" s="1"/>
  <c r="AI18"/>
  <c r="AJ18" s="1"/>
  <c r="AI19"/>
  <c r="AJ19" s="1"/>
  <c r="AI20"/>
  <c r="AJ20" s="1"/>
  <c r="AI21"/>
  <c r="AJ21" s="1"/>
  <c r="AI22"/>
  <c r="AJ22" s="1"/>
  <c r="AI23"/>
  <c r="AJ23" s="1"/>
  <c r="AI24"/>
  <c r="AJ24" s="1"/>
  <c r="AI25"/>
  <c r="AJ25" s="1"/>
  <c r="AI26"/>
  <c r="AJ26" s="1"/>
  <c r="AI27"/>
  <c r="AJ27" s="1"/>
  <c r="AI28"/>
  <c r="AJ28" s="1"/>
  <c r="AI29"/>
  <c r="AJ29" s="1"/>
  <c r="AI30"/>
  <c r="AJ30" s="1"/>
  <c r="AI31"/>
  <c r="AJ31" s="1"/>
  <c r="AI32"/>
  <c r="AJ32" s="1"/>
  <c r="AI33"/>
  <c r="AJ33" s="1"/>
  <c r="AI34"/>
  <c r="AJ34" s="1"/>
  <c r="AI35"/>
  <c r="AJ35" s="1"/>
  <c r="AI36"/>
  <c r="AJ36" s="1"/>
  <c r="AI37"/>
  <c r="AJ37" s="1"/>
  <c r="AI38"/>
  <c r="AJ38" s="1"/>
  <c r="AI39"/>
  <c r="AJ39" s="1"/>
  <c r="AI40"/>
  <c r="AJ40" s="1"/>
  <c r="AI41"/>
  <c r="AJ41" s="1"/>
  <c r="AI42"/>
  <c r="AJ42" s="1"/>
  <c r="AI43"/>
  <c r="AJ43" s="1"/>
  <c r="AI44"/>
  <c r="AJ44" s="1"/>
  <c r="AI45"/>
  <c r="AJ45" s="1"/>
  <c r="AI46"/>
  <c r="AJ46" s="1"/>
  <c r="AI47"/>
  <c r="AJ47" s="1"/>
  <c r="AI48"/>
  <c r="AJ48" s="1"/>
  <c r="AI49"/>
  <c r="AJ49" s="1"/>
  <c r="AI50"/>
  <c r="AJ50" s="1"/>
  <c r="AI51"/>
  <c r="AJ51" s="1"/>
  <c r="AI52"/>
  <c r="AJ52" s="1"/>
  <c r="AI53"/>
  <c r="AJ53" s="1"/>
  <c r="AI54"/>
  <c r="AJ54" s="1"/>
  <c r="AI55"/>
  <c r="AJ55" s="1"/>
  <c r="AI56"/>
  <c r="AJ56" s="1"/>
  <c r="AI57"/>
  <c r="AJ57" s="1"/>
  <c r="AI58"/>
  <c r="AJ58" s="1"/>
  <c r="AH2"/>
  <c r="AH3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X42" l="1"/>
  <c r="AX6"/>
  <c r="BI27" i="4"/>
  <c r="BI26"/>
  <c r="BI25"/>
  <c r="BI24"/>
  <c r="BI23"/>
  <c r="BI22"/>
  <c r="BI21"/>
  <c r="BI20"/>
  <c r="BI19"/>
  <c r="BI30"/>
  <c r="BI29"/>
  <c r="AV31"/>
  <c r="AW31" s="1"/>
  <c r="AX31" s="1"/>
  <c r="Z31"/>
  <c r="AA31" s="1"/>
  <c r="AK31"/>
  <c r="AL31" s="1"/>
  <c r="AM31" s="1"/>
  <c r="AV30"/>
  <c r="AW30" s="1"/>
  <c r="AX30" s="1"/>
  <c r="BR31"/>
  <c r="BS31" s="1"/>
  <c r="BT31" s="1"/>
  <c r="AJ27"/>
  <c r="AJ25"/>
  <c r="AJ23"/>
  <c r="AJ22"/>
  <c r="AJ20"/>
  <c r="AJ18"/>
  <c r="AJ41"/>
  <c r="AJ15"/>
  <c r="AJ13"/>
  <c r="AJ11"/>
  <c r="AJ40"/>
  <c r="AJ9"/>
  <c r="AJ7"/>
  <c r="AJ5"/>
  <c r="AJ3"/>
  <c r="AJ30"/>
  <c r="AJ28"/>
  <c r="AJ26"/>
  <c r="AJ24"/>
  <c r="AJ42"/>
  <c r="AJ21"/>
  <c r="AJ19"/>
  <c r="AJ17"/>
  <c r="AJ16"/>
  <c r="AJ14"/>
  <c r="AJ12"/>
  <c r="AJ10"/>
  <c r="AJ39"/>
  <c r="AJ8"/>
  <c r="AJ6"/>
  <c r="AJ4"/>
  <c r="BD2" i="2"/>
  <c r="BD3"/>
  <c r="BD4"/>
  <c r="BD5"/>
  <c r="BD6"/>
  <c r="BD7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D54"/>
  <c r="BD55"/>
  <c r="BD56"/>
  <c r="BD57"/>
  <c r="BD58"/>
  <c r="W3" i="4"/>
  <c r="W4"/>
  <c r="W5"/>
  <c r="W6"/>
  <c r="W7"/>
  <c r="W8"/>
  <c r="W9"/>
  <c r="W39"/>
  <c r="W40"/>
  <c r="W10"/>
  <c r="W11"/>
  <c r="W12"/>
  <c r="W13"/>
  <c r="W14"/>
  <c r="W15"/>
  <c r="W16"/>
  <c r="W41"/>
  <c r="W17"/>
  <c r="W18"/>
  <c r="W19"/>
  <c r="W20"/>
  <c r="W21"/>
  <c r="W22"/>
  <c r="W42"/>
  <c r="W23"/>
  <c r="W24"/>
  <c r="W25"/>
  <c r="W26"/>
  <c r="W27"/>
  <c r="W28"/>
  <c r="W29"/>
  <c r="W30"/>
  <c r="X2"/>
  <c r="W2"/>
  <c r="AU3"/>
  <c r="AU4"/>
  <c r="AU5"/>
  <c r="AU6"/>
  <c r="AU7"/>
  <c r="AU8"/>
  <c r="AU9"/>
  <c r="AS39"/>
  <c r="AT39"/>
  <c r="AU39" s="1"/>
  <c r="AS40"/>
  <c r="AT40"/>
  <c r="AU40" s="1"/>
  <c r="AU10"/>
  <c r="AU11"/>
  <c r="AU12"/>
  <c r="AU13"/>
  <c r="AU14"/>
  <c r="AU15"/>
  <c r="AU16"/>
  <c r="AS41"/>
  <c r="AT41"/>
  <c r="AU41" s="1"/>
  <c r="AU17"/>
  <c r="AU18"/>
  <c r="AU19"/>
  <c r="AU20"/>
  <c r="AU21"/>
  <c r="AU22"/>
  <c r="AS42"/>
  <c r="AT42"/>
  <c r="AU42" s="1"/>
  <c r="AU23"/>
  <c r="AU24"/>
  <c r="AU25"/>
  <c r="AU26"/>
  <c r="AU27"/>
  <c r="AU28"/>
  <c r="BS45" i="2"/>
  <c r="BT45" s="1"/>
  <c r="BS46"/>
  <c r="BT46" s="1"/>
  <c r="BS47"/>
  <c r="BT47" s="1"/>
  <c r="BS48"/>
  <c r="BT48" s="1"/>
  <c r="BS49"/>
  <c r="BT49" s="1"/>
  <c r="BS50"/>
  <c r="BT50" s="1"/>
  <c r="BS51"/>
  <c r="BT51" s="1"/>
  <c r="BS52"/>
  <c r="BT52" s="1"/>
  <c r="BS53"/>
  <c r="BT53" s="1"/>
  <c r="BS54"/>
  <c r="BT54" s="1"/>
  <c r="BS55"/>
  <c r="BT55" s="1"/>
  <c r="BS56"/>
  <c r="BT56" s="1"/>
  <c r="BS57"/>
  <c r="BT57" s="1"/>
  <c r="BS58"/>
  <c r="BT58" s="1"/>
  <c r="AK45"/>
  <c r="AL45" s="1"/>
  <c r="AM45" s="1"/>
  <c r="AK46"/>
  <c r="AL46" s="1"/>
  <c r="AM46" s="1"/>
  <c r="AK47"/>
  <c r="AL47" s="1"/>
  <c r="AM47" s="1"/>
  <c r="AK48"/>
  <c r="AL48" s="1"/>
  <c r="AM48" s="1"/>
  <c r="AK49"/>
  <c r="AL49" s="1"/>
  <c r="AM49" s="1"/>
  <c r="AK50"/>
  <c r="AL50" s="1"/>
  <c r="AM50" s="1"/>
  <c r="AK51"/>
  <c r="AL51" s="1"/>
  <c r="AM51" s="1"/>
  <c r="AK52"/>
  <c r="AL52" s="1"/>
  <c r="AM52" s="1"/>
  <c r="AK53"/>
  <c r="AL53" s="1"/>
  <c r="AM53" s="1"/>
  <c r="AK54"/>
  <c r="AL54" s="1"/>
  <c r="AM54" s="1"/>
  <c r="AK55"/>
  <c r="AL55" s="1"/>
  <c r="AM55" s="1"/>
  <c r="AK56"/>
  <c r="AL56" s="1"/>
  <c r="AM56" s="1"/>
  <c r="AK57"/>
  <c r="AL57" s="1"/>
  <c r="AK58"/>
  <c r="AL58" s="1"/>
  <c r="AM58" s="1"/>
  <c r="CM31" i="4" l="1"/>
  <c r="CN31" s="1"/>
  <c r="AM57" i="2"/>
  <c r="AB31" i="4"/>
  <c r="CI31"/>
  <c r="AV3"/>
  <c r="AW3" s="1"/>
  <c r="AX3" s="1"/>
  <c r="AV41"/>
  <c r="AW41" s="1"/>
  <c r="AX41" s="1"/>
  <c r="AV27"/>
  <c r="AW27" s="1"/>
  <c r="AX27" s="1"/>
  <c r="AV40"/>
  <c r="AW40" s="1"/>
  <c r="AX40" s="1"/>
  <c r="AV22"/>
  <c r="AW22" s="1"/>
  <c r="AX22" s="1"/>
  <c r="AV13"/>
  <c r="AW13" s="1"/>
  <c r="AX13" s="1"/>
  <c r="AV7"/>
  <c r="AW7" s="1"/>
  <c r="AX7" s="1"/>
  <c r="AV23"/>
  <c r="AW23" s="1"/>
  <c r="AX23" s="1"/>
  <c r="AV20"/>
  <c r="AW20" s="1"/>
  <c r="AX20" s="1"/>
  <c r="AV15"/>
  <c r="AW15" s="1"/>
  <c r="AX15" s="1"/>
  <c r="AV11"/>
  <c r="AW11" s="1"/>
  <c r="AX11" s="1"/>
  <c r="AV9"/>
  <c r="AW9" s="1"/>
  <c r="AX9" s="1"/>
  <c r="AV5"/>
  <c r="AW5" s="1"/>
  <c r="AX5" s="1"/>
  <c r="AV18"/>
  <c r="AW18" s="1"/>
  <c r="AX18" s="1"/>
  <c r="AV25"/>
  <c r="AW25" s="1"/>
  <c r="AX25" s="1"/>
  <c r="AV28"/>
  <c r="AW28" s="1"/>
  <c r="AX28" s="1"/>
  <c r="AV26"/>
  <c r="AW26" s="1"/>
  <c r="AX26" s="1"/>
  <c r="AV24"/>
  <c r="AW24" s="1"/>
  <c r="AX24" s="1"/>
  <c r="AV42"/>
  <c r="AW42" s="1"/>
  <c r="AX42" s="1"/>
  <c r="AV21"/>
  <c r="AW21" s="1"/>
  <c r="AX21" s="1"/>
  <c r="AV19"/>
  <c r="AW19" s="1"/>
  <c r="AX19" s="1"/>
  <c r="AV17"/>
  <c r="AW17" s="1"/>
  <c r="AX17" s="1"/>
  <c r="AV16"/>
  <c r="AW16" s="1"/>
  <c r="AX16" s="1"/>
  <c r="AV14"/>
  <c r="AW14" s="1"/>
  <c r="AX14" s="1"/>
  <c r="AV12"/>
  <c r="AW12" s="1"/>
  <c r="AX12" s="1"/>
  <c r="AV10"/>
  <c r="AW10" s="1"/>
  <c r="AX10" s="1"/>
  <c r="AV39"/>
  <c r="AW39" s="1"/>
  <c r="AX39" s="1"/>
  <c r="AV8"/>
  <c r="AW8" s="1"/>
  <c r="AX8" s="1"/>
  <c r="AV6"/>
  <c r="AW6" s="1"/>
  <c r="AX6" s="1"/>
  <c r="AV4"/>
  <c r="AW4" s="1"/>
  <c r="AX4" s="1"/>
  <c r="W64" i="2"/>
  <c r="X64"/>
  <c r="Z64" s="1"/>
  <c r="AA64" s="1"/>
  <c r="AB64" s="1"/>
  <c r="W45"/>
  <c r="X45"/>
  <c r="W46"/>
  <c r="X46"/>
  <c r="W47"/>
  <c r="X47"/>
  <c r="W48"/>
  <c r="X48"/>
  <c r="W49"/>
  <c r="X49"/>
  <c r="W50"/>
  <c r="X50"/>
  <c r="W51"/>
  <c r="X51"/>
  <c r="W52"/>
  <c r="X52"/>
  <c r="W53"/>
  <c r="X53"/>
  <c r="W54"/>
  <c r="X54"/>
  <c r="W55"/>
  <c r="X55"/>
  <c r="W56"/>
  <c r="X56"/>
  <c r="W57"/>
  <c r="X57"/>
  <c r="W58"/>
  <c r="X58"/>
  <c r="X19" i="4"/>
  <c r="Y19" s="1"/>
  <c r="X20"/>
  <c r="X21"/>
  <c r="Y21" s="1"/>
  <c r="X22"/>
  <c r="X42"/>
  <c r="Y42" s="1"/>
  <c r="X23"/>
  <c r="X24"/>
  <c r="Y24" s="1"/>
  <c r="X25"/>
  <c r="X26"/>
  <c r="Y26" s="1"/>
  <c r="X27"/>
  <c r="X28"/>
  <c r="Y28" s="1"/>
  <c r="X29"/>
  <c r="X30"/>
  <c r="Y30" s="1"/>
  <c r="BR30"/>
  <c r="BS30" s="1"/>
  <c r="BT30" s="1"/>
  <c r="BR19"/>
  <c r="BS19" s="1"/>
  <c r="BT19" s="1"/>
  <c r="BR20"/>
  <c r="BS20" s="1"/>
  <c r="BT20" s="1"/>
  <c r="BR21"/>
  <c r="BS21" s="1"/>
  <c r="BT21" s="1"/>
  <c r="BR22"/>
  <c r="BS22" s="1"/>
  <c r="BT22" s="1"/>
  <c r="BR42"/>
  <c r="BS42" s="1"/>
  <c r="BT42" s="1"/>
  <c r="BR23"/>
  <c r="BS23" s="1"/>
  <c r="BT23" s="1"/>
  <c r="BR24"/>
  <c r="BS24" s="1"/>
  <c r="BT24" s="1"/>
  <c r="BR25"/>
  <c r="BS25" s="1"/>
  <c r="BT25" s="1"/>
  <c r="BR26"/>
  <c r="BS26" s="1"/>
  <c r="BT26" s="1"/>
  <c r="BR27"/>
  <c r="BS27" s="1"/>
  <c r="BT27" s="1"/>
  <c r="BR28"/>
  <c r="BS28" s="1"/>
  <c r="BT28" s="1"/>
  <c r="BE56" i="2"/>
  <c r="BF56" s="1"/>
  <c r="BE57"/>
  <c r="BE58"/>
  <c r="CJ31" i="4" l="1"/>
  <c r="CK31"/>
  <c r="Z57" i="2"/>
  <c r="AA57" s="1"/>
  <c r="Y57"/>
  <c r="Z56"/>
  <c r="AA56" s="1"/>
  <c r="Y56"/>
  <c r="Z54"/>
  <c r="AA54" s="1"/>
  <c r="Y54"/>
  <c r="Z53"/>
  <c r="AA53" s="1"/>
  <c r="Y53"/>
  <c r="Z52"/>
  <c r="AA52" s="1"/>
  <c r="Y52"/>
  <c r="Z51"/>
  <c r="AA51" s="1"/>
  <c r="Y51"/>
  <c r="Z50"/>
  <c r="AA50" s="1"/>
  <c r="Y50"/>
  <c r="Z49"/>
  <c r="AA49" s="1"/>
  <c r="Y49"/>
  <c r="Z48"/>
  <c r="AA48" s="1"/>
  <c r="Y48"/>
  <c r="Z47"/>
  <c r="AA47" s="1"/>
  <c r="Y47"/>
  <c r="Z46"/>
  <c r="AA46" s="1"/>
  <c r="Y46"/>
  <c r="Z45"/>
  <c r="AA45" s="1"/>
  <c r="Y45"/>
  <c r="Z58"/>
  <c r="AA58" s="1"/>
  <c r="Y58"/>
  <c r="Z55"/>
  <c r="AA55" s="1"/>
  <c r="Y55"/>
  <c r="Z24" i="4"/>
  <c r="AA24" s="1"/>
  <c r="CM24" s="1"/>
  <c r="CN24" s="1"/>
  <c r="Z19"/>
  <c r="AA19" s="1"/>
  <c r="CM19" s="1"/>
  <c r="CN19" s="1"/>
  <c r="BG56" i="2"/>
  <c r="BH56" s="1"/>
  <c r="BI56" s="1"/>
  <c r="BG58"/>
  <c r="BH58" s="1"/>
  <c r="BI58" s="1"/>
  <c r="BF58"/>
  <c r="BG57"/>
  <c r="BH57" s="1"/>
  <c r="BI57" s="1"/>
  <c r="BF57"/>
  <c r="Z28" i="4"/>
  <c r="AA28" s="1"/>
  <c r="CM28" s="1"/>
  <c r="CN28" s="1"/>
  <c r="Z21"/>
  <c r="AA21" s="1"/>
  <c r="CM21" s="1"/>
  <c r="CN21" s="1"/>
  <c r="Z29"/>
  <c r="AA29" s="1"/>
  <c r="CM29" s="1"/>
  <c r="Y29"/>
  <c r="Z25"/>
  <c r="AA25" s="1"/>
  <c r="CM25" s="1"/>
  <c r="CN25" s="1"/>
  <c r="Y25"/>
  <c r="Z22"/>
  <c r="AA22" s="1"/>
  <c r="CM22" s="1"/>
  <c r="CN22" s="1"/>
  <c r="Y22"/>
  <c r="Z27"/>
  <c r="AA27" s="1"/>
  <c r="CM27" s="1"/>
  <c r="CN27" s="1"/>
  <c r="Y27"/>
  <c r="Z23"/>
  <c r="AA23" s="1"/>
  <c r="CM23" s="1"/>
  <c r="CN23" s="1"/>
  <c r="Y23"/>
  <c r="Z20"/>
  <c r="AA20" s="1"/>
  <c r="CM20" s="1"/>
  <c r="CN20" s="1"/>
  <c r="Y20"/>
  <c r="Z30"/>
  <c r="AA30" s="1"/>
  <c r="CM30" s="1"/>
  <c r="CN30" s="1"/>
  <c r="Z26"/>
  <c r="AA26" s="1"/>
  <c r="CM26" s="1"/>
  <c r="CN26" s="1"/>
  <c r="Z42"/>
  <c r="AA42" s="1"/>
  <c r="AB42" s="1"/>
  <c r="BD64" i="2"/>
  <c r="BE64"/>
  <c r="BG64" s="1"/>
  <c r="BH64" s="1"/>
  <c r="BI64" s="1"/>
  <c r="BE45"/>
  <c r="BE46"/>
  <c r="BE47"/>
  <c r="BE48"/>
  <c r="BE49"/>
  <c r="BE50"/>
  <c r="BE51"/>
  <c r="BE52"/>
  <c r="BE53"/>
  <c r="BE54"/>
  <c r="BE55"/>
  <c r="AB55" l="1"/>
  <c r="AB58"/>
  <c r="CI58"/>
  <c r="AB45"/>
  <c r="AB46"/>
  <c r="AB47"/>
  <c r="AB48"/>
  <c r="AB49"/>
  <c r="AB50"/>
  <c r="AB51"/>
  <c r="AB52"/>
  <c r="AB53"/>
  <c r="AB54"/>
  <c r="AB56"/>
  <c r="CI56"/>
  <c r="AB57"/>
  <c r="CI57"/>
  <c r="AB26" i="4"/>
  <c r="CI26"/>
  <c r="AB21"/>
  <c r="CI21"/>
  <c r="AB24"/>
  <c r="CI24"/>
  <c r="AB30"/>
  <c r="CI30"/>
  <c r="AB20"/>
  <c r="CI20"/>
  <c r="AB23"/>
  <c r="CI23"/>
  <c r="AB27"/>
  <c r="CI27"/>
  <c r="AB22"/>
  <c r="CI22"/>
  <c r="AB25"/>
  <c r="CI25"/>
  <c r="AB29"/>
  <c r="CI29"/>
  <c r="AB28"/>
  <c r="CI28"/>
  <c r="AB19"/>
  <c r="CI19"/>
  <c r="BG54" i="2"/>
  <c r="BH54" s="1"/>
  <c r="BI54" s="1"/>
  <c r="BF54"/>
  <c r="BG50"/>
  <c r="BH50" s="1"/>
  <c r="BI50" s="1"/>
  <c r="BF50"/>
  <c r="BG46"/>
  <c r="BH46" s="1"/>
  <c r="BI46" s="1"/>
  <c r="BF46"/>
  <c r="BG52"/>
  <c r="BH52" s="1"/>
  <c r="BI52" s="1"/>
  <c r="BF52"/>
  <c r="BG48"/>
  <c r="BH48" s="1"/>
  <c r="BI48" s="1"/>
  <c r="BF48"/>
  <c r="BG55"/>
  <c r="BH55" s="1"/>
  <c r="BI55" s="1"/>
  <c r="BF55"/>
  <c r="BG53"/>
  <c r="BH53" s="1"/>
  <c r="BI53" s="1"/>
  <c r="BF53"/>
  <c r="BG51"/>
  <c r="BH51" s="1"/>
  <c r="BI51" s="1"/>
  <c r="BF51"/>
  <c r="BG49"/>
  <c r="BH49" s="1"/>
  <c r="BI49" s="1"/>
  <c r="BF49"/>
  <c r="BG47"/>
  <c r="BH47" s="1"/>
  <c r="BI47" s="1"/>
  <c r="BF47"/>
  <c r="BG45"/>
  <c r="BH45" s="1"/>
  <c r="BI45" s="1"/>
  <c r="BF45"/>
  <c r="BZ64"/>
  <c r="CA64"/>
  <c r="CC64" s="1"/>
  <c r="CD64" s="1"/>
  <c r="CE64" s="1"/>
  <c r="BZ45"/>
  <c r="CA45"/>
  <c r="CC45" s="1"/>
  <c r="CD45" s="1"/>
  <c r="CE45" s="1"/>
  <c r="BZ46"/>
  <c r="CA46"/>
  <c r="CC46" s="1"/>
  <c r="CD46" s="1"/>
  <c r="CE46" s="1"/>
  <c r="BZ47"/>
  <c r="CA47"/>
  <c r="CC47" s="1"/>
  <c r="CD47" s="1"/>
  <c r="CE47" s="1"/>
  <c r="BZ48"/>
  <c r="CA48"/>
  <c r="CB48" s="1"/>
  <c r="BZ49"/>
  <c r="CA49"/>
  <c r="CC49" s="1"/>
  <c r="CD49" s="1"/>
  <c r="CE49" s="1"/>
  <c r="BZ50"/>
  <c r="CA50"/>
  <c r="CB50" s="1"/>
  <c r="BZ51"/>
  <c r="CA51"/>
  <c r="CC51" s="1"/>
  <c r="CD51" s="1"/>
  <c r="CE51" s="1"/>
  <c r="BZ52"/>
  <c r="CA52"/>
  <c r="CC52" s="1"/>
  <c r="CD52" s="1"/>
  <c r="CE52" s="1"/>
  <c r="BZ53"/>
  <c r="CA53"/>
  <c r="CC53" s="1"/>
  <c r="CD53" s="1"/>
  <c r="CE53" s="1"/>
  <c r="CM46" l="1"/>
  <c r="CN46" s="1"/>
  <c r="CJ57"/>
  <c r="CJ56"/>
  <c r="CJ58"/>
  <c r="CM51"/>
  <c r="CN51" s="1"/>
  <c r="CM49"/>
  <c r="CN49" s="1"/>
  <c r="CM47"/>
  <c r="CN47" s="1"/>
  <c r="CM45"/>
  <c r="CN45" s="1"/>
  <c r="CJ19" i="4"/>
  <c r="CK19"/>
  <c r="CJ28"/>
  <c r="CK28"/>
  <c r="CJ29"/>
  <c r="CJ25"/>
  <c r="CK25"/>
  <c r="CJ22"/>
  <c r="CK22"/>
  <c r="CJ27"/>
  <c r="CK27"/>
  <c r="CJ23"/>
  <c r="CK23"/>
  <c r="CJ20"/>
  <c r="CK20"/>
  <c r="CJ30"/>
  <c r="CK30"/>
  <c r="CJ24"/>
  <c r="CK24"/>
  <c r="CJ21"/>
  <c r="CK21"/>
  <c r="CJ26"/>
  <c r="CK26"/>
  <c r="CI54" i="2"/>
  <c r="CI53"/>
  <c r="CI52"/>
  <c r="CI51"/>
  <c r="CI49"/>
  <c r="CI47"/>
  <c r="CI46"/>
  <c r="CI45"/>
  <c r="CI55"/>
  <c r="CC50"/>
  <c r="CD50" s="1"/>
  <c r="CE50" s="1"/>
  <c r="CB52"/>
  <c r="CC48"/>
  <c r="CD48" s="1"/>
  <c r="CE48" s="1"/>
  <c r="CB53"/>
  <c r="CB51"/>
  <c r="CB64"/>
  <c r="CB49"/>
  <c r="CB47"/>
  <c r="CB46"/>
  <c r="CB45"/>
  <c r="P2" i="4"/>
  <c r="BS37" i="2"/>
  <c r="BS38"/>
  <c r="BS39"/>
  <c r="BT39" s="1"/>
  <c r="BS40"/>
  <c r="BT40" s="1"/>
  <c r="BS41"/>
  <c r="BT41" s="1"/>
  <c r="BS42"/>
  <c r="BT42" s="1"/>
  <c r="BS43"/>
  <c r="BT43" s="1"/>
  <c r="BS44"/>
  <c r="BT44" s="1"/>
  <c r="BZ37"/>
  <c r="CA37"/>
  <c r="BZ38"/>
  <c r="CA38"/>
  <c r="BZ39"/>
  <c r="CA39"/>
  <c r="BZ40"/>
  <c r="CA40"/>
  <c r="BZ41"/>
  <c r="CA41"/>
  <c r="BZ42"/>
  <c r="CA42"/>
  <c r="BZ43"/>
  <c r="CA43"/>
  <c r="BZ44"/>
  <c r="CA44"/>
  <c r="CB44" s="1"/>
  <c r="AK37"/>
  <c r="AL37" s="1"/>
  <c r="AM37" s="1"/>
  <c r="AK38"/>
  <c r="AL38" s="1"/>
  <c r="AM38" s="1"/>
  <c r="AK39"/>
  <c r="AL39" s="1"/>
  <c r="AM39" s="1"/>
  <c r="AK40"/>
  <c r="AL40" s="1"/>
  <c r="AM40" s="1"/>
  <c r="AK41"/>
  <c r="AL41" s="1"/>
  <c r="AK42"/>
  <c r="AL42" s="1"/>
  <c r="AM42" s="1"/>
  <c r="AK43"/>
  <c r="AL43" s="1"/>
  <c r="AK44"/>
  <c r="AL44" s="1"/>
  <c r="AM44" s="1"/>
  <c r="BE37"/>
  <c r="BE38"/>
  <c r="BE39"/>
  <c r="BE40"/>
  <c r="BE41"/>
  <c r="BE42"/>
  <c r="BE43"/>
  <c r="BE44"/>
  <c r="W37"/>
  <c r="X37"/>
  <c r="W38"/>
  <c r="X38"/>
  <c r="W39"/>
  <c r="X39"/>
  <c r="W40"/>
  <c r="X40"/>
  <c r="W41"/>
  <c r="X41"/>
  <c r="W42"/>
  <c r="X42"/>
  <c r="W43"/>
  <c r="X43"/>
  <c r="W44"/>
  <c r="X44"/>
  <c r="Q36"/>
  <c r="R36" s="1"/>
  <c r="S36" s="1"/>
  <c r="Q37"/>
  <c r="R37" s="1"/>
  <c r="S37" s="1"/>
  <c r="Q38"/>
  <c r="R38" s="1"/>
  <c r="S38" s="1"/>
  <c r="Q39"/>
  <c r="R39" s="1"/>
  <c r="S39" s="1"/>
  <c r="Q40"/>
  <c r="R40" s="1"/>
  <c r="S40" s="1"/>
  <c r="Q41"/>
  <c r="R41" s="1"/>
  <c r="S41" s="1"/>
  <c r="Q42"/>
  <c r="R42" s="1"/>
  <c r="S42" s="1"/>
  <c r="Q43"/>
  <c r="R43" s="1"/>
  <c r="S43" s="1"/>
  <c r="Q44"/>
  <c r="R44"/>
  <c r="S44" s="1"/>
  <c r="CJ45" l="1"/>
  <c r="CK45"/>
  <c r="CJ47"/>
  <c r="CK47"/>
  <c r="CJ51"/>
  <c r="CK51"/>
  <c r="CJ53"/>
  <c r="CM50"/>
  <c r="CN50" s="1"/>
  <c r="CJ55"/>
  <c r="CJ46"/>
  <c r="CK46"/>
  <c r="CJ49"/>
  <c r="CK49"/>
  <c r="CJ52"/>
  <c r="CJ54"/>
  <c r="CM48"/>
  <c r="CN48" s="1"/>
  <c r="CI48"/>
  <c r="CI50"/>
  <c r="Z44"/>
  <c r="AA44" s="1"/>
  <c r="Y44"/>
  <c r="Z43"/>
  <c r="AA43" s="1"/>
  <c r="Y43"/>
  <c r="Z42"/>
  <c r="AA42" s="1"/>
  <c r="Y42"/>
  <c r="Z41"/>
  <c r="AA41" s="1"/>
  <c r="Y41"/>
  <c r="Z40"/>
  <c r="AA40" s="1"/>
  <c r="Y40"/>
  <c r="Z39"/>
  <c r="AA39" s="1"/>
  <c r="Y39"/>
  <c r="Z38"/>
  <c r="AA38" s="1"/>
  <c r="Y38"/>
  <c r="Z37"/>
  <c r="AA37" s="1"/>
  <c r="Y37"/>
  <c r="BT38"/>
  <c r="BT37"/>
  <c r="AM43"/>
  <c r="AM41"/>
  <c r="BG44"/>
  <c r="BH44" s="1"/>
  <c r="BI44" s="1"/>
  <c r="BF44"/>
  <c r="BG42"/>
  <c r="BH42" s="1"/>
  <c r="BI42" s="1"/>
  <c r="BF42"/>
  <c r="BG40"/>
  <c r="BH40" s="1"/>
  <c r="BI40" s="1"/>
  <c r="BF40"/>
  <c r="BG38"/>
  <c r="BH38" s="1"/>
  <c r="BI38" s="1"/>
  <c r="BF38"/>
  <c r="BG43"/>
  <c r="BH43" s="1"/>
  <c r="BI43" s="1"/>
  <c r="BF43"/>
  <c r="BG41"/>
  <c r="BH41" s="1"/>
  <c r="BI41" s="1"/>
  <c r="BF41"/>
  <c r="BG39"/>
  <c r="BH39" s="1"/>
  <c r="BI39" s="1"/>
  <c r="BF39"/>
  <c r="BG37"/>
  <c r="BH37" s="1"/>
  <c r="BI37" s="1"/>
  <c r="BF37"/>
  <c r="CC39"/>
  <c r="CD39" s="1"/>
  <c r="CE39" s="1"/>
  <c r="CB39"/>
  <c r="CC37"/>
  <c r="CD37" s="1"/>
  <c r="CE37" s="1"/>
  <c r="CB37"/>
  <c r="CC44"/>
  <c r="CD44" s="1"/>
  <c r="CE44" s="1"/>
  <c r="CC41"/>
  <c r="CD41" s="1"/>
  <c r="CE41" s="1"/>
  <c r="CB41"/>
  <c r="CC43"/>
  <c r="CD43" s="1"/>
  <c r="CE43" s="1"/>
  <c r="CB43"/>
  <c r="CC42"/>
  <c r="CD42" s="1"/>
  <c r="CE42" s="1"/>
  <c r="CB42"/>
  <c r="CC40"/>
  <c r="CD40" s="1"/>
  <c r="CE40" s="1"/>
  <c r="CB40"/>
  <c r="CC38"/>
  <c r="CD38" s="1"/>
  <c r="CE38" s="1"/>
  <c r="CB38"/>
  <c r="CE18" i="4"/>
  <c r="BR18"/>
  <c r="BS18" s="1"/>
  <c r="BG18"/>
  <c r="BH18" s="1"/>
  <c r="CT18"/>
  <c r="CV18" s="1"/>
  <c r="CW18" s="1"/>
  <c r="CS18"/>
  <c r="X18"/>
  <c r="Q18"/>
  <c r="R18" s="1"/>
  <c r="S18" s="1"/>
  <c r="BR17"/>
  <c r="BS17" s="1"/>
  <c r="BG17"/>
  <c r="BH17" s="1"/>
  <c r="CT17"/>
  <c r="CV17" s="1"/>
  <c r="CW17" s="1"/>
  <c r="CS17"/>
  <c r="X17"/>
  <c r="Q17"/>
  <c r="R17" s="1"/>
  <c r="S17" s="1"/>
  <c r="CH41"/>
  <c r="BR41"/>
  <c r="BS41" s="1"/>
  <c r="BE41"/>
  <c r="BG41" s="1"/>
  <c r="BH41" s="1"/>
  <c r="BI41" s="1"/>
  <c r="BD41"/>
  <c r="CT41"/>
  <c r="CV41" s="1"/>
  <c r="CW41" s="1"/>
  <c r="CS41"/>
  <c r="X41"/>
  <c r="Q41"/>
  <c r="R41" s="1"/>
  <c r="S41" s="1"/>
  <c r="BR16"/>
  <c r="BS16" s="1"/>
  <c r="BT16" s="1"/>
  <c r="BG16"/>
  <c r="BH16" s="1"/>
  <c r="CT16"/>
  <c r="CV16" s="1"/>
  <c r="CW16" s="1"/>
  <c r="CX16" s="1"/>
  <c r="CS16"/>
  <c r="X16"/>
  <c r="Q16"/>
  <c r="R16" s="1"/>
  <c r="N16"/>
  <c r="BR15"/>
  <c r="BS15" s="1"/>
  <c r="BT15" s="1"/>
  <c r="BG15"/>
  <c r="BH15" s="1"/>
  <c r="CT15"/>
  <c r="CV15" s="1"/>
  <c r="CW15" s="1"/>
  <c r="CX15" s="1"/>
  <c r="CS15"/>
  <c r="X15"/>
  <c r="Q15"/>
  <c r="R15" s="1"/>
  <c r="N15"/>
  <c r="BR14"/>
  <c r="BS14" s="1"/>
  <c r="BT14" s="1"/>
  <c r="BG14"/>
  <c r="BH14" s="1"/>
  <c r="CT14"/>
  <c r="CV14" s="1"/>
  <c r="CW14" s="1"/>
  <c r="CX14" s="1"/>
  <c r="CS14"/>
  <c r="X14"/>
  <c r="Q14"/>
  <c r="R14" s="1"/>
  <c r="N14"/>
  <c r="BR13"/>
  <c r="BS13" s="1"/>
  <c r="BT13" s="1"/>
  <c r="BG13"/>
  <c r="BH13" s="1"/>
  <c r="CT13"/>
  <c r="CV13" s="1"/>
  <c r="CW13" s="1"/>
  <c r="CX13" s="1"/>
  <c r="CS13"/>
  <c r="X13"/>
  <c r="Q13"/>
  <c r="R13" s="1"/>
  <c r="N13"/>
  <c r="CE12"/>
  <c r="BR12"/>
  <c r="BS12" s="1"/>
  <c r="BT12" s="1"/>
  <c r="BG12"/>
  <c r="BH12" s="1"/>
  <c r="CT12"/>
  <c r="CV12" s="1"/>
  <c r="CW12" s="1"/>
  <c r="CX12" s="1"/>
  <c r="CS12"/>
  <c r="X12"/>
  <c r="Q12"/>
  <c r="R12" s="1"/>
  <c r="N12"/>
  <c r="CE11"/>
  <c r="BR11"/>
  <c r="BS11" s="1"/>
  <c r="BT11" s="1"/>
  <c r="BG11"/>
  <c r="BH11" s="1"/>
  <c r="CT11"/>
  <c r="CV11" s="1"/>
  <c r="CW11" s="1"/>
  <c r="CX11" s="1"/>
  <c r="CS11"/>
  <c r="X11"/>
  <c r="Q11"/>
  <c r="R11" s="1"/>
  <c r="S11" s="1"/>
  <c r="N11"/>
  <c r="BR10"/>
  <c r="BS10" s="1"/>
  <c r="BT10" s="1"/>
  <c r="BG10"/>
  <c r="BH10" s="1"/>
  <c r="CT10"/>
  <c r="CV10" s="1"/>
  <c r="CW10" s="1"/>
  <c r="CX10" s="1"/>
  <c r="CS10"/>
  <c r="X10"/>
  <c r="Q10"/>
  <c r="R10" s="1"/>
  <c r="N10"/>
  <c r="CH40"/>
  <c r="BR40"/>
  <c r="BS40" s="1"/>
  <c r="BT40" s="1"/>
  <c r="BE40"/>
  <c r="BG40" s="1"/>
  <c r="BH40" s="1"/>
  <c r="BD40"/>
  <c r="CT40"/>
  <c r="CV40" s="1"/>
  <c r="CW40" s="1"/>
  <c r="CX40" s="1"/>
  <c r="CS40"/>
  <c r="X40"/>
  <c r="Q40"/>
  <c r="R40" s="1"/>
  <c r="S40" s="1"/>
  <c r="N40"/>
  <c r="CH39"/>
  <c r="BR39"/>
  <c r="BS39" s="1"/>
  <c r="BT39" s="1"/>
  <c r="BE39"/>
  <c r="BG39" s="1"/>
  <c r="BH39" s="1"/>
  <c r="BD39"/>
  <c r="CT39"/>
  <c r="CV39" s="1"/>
  <c r="CW39" s="1"/>
  <c r="CX39" s="1"/>
  <c r="CS39"/>
  <c r="X39"/>
  <c r="Q39"/>
  <c r="R39" s="1"/>
  <c r="N39"/>
  <c r="BR9"/>
  <c r="BS9" s="1"/>
  <c r="BG9"/>
  <c r="BH9" s="1"/>
  <c r="CT9"/>
  <c r="CV9" s="1"/>
  <c r="CW9" s="1"/>
  <c r="CS9"/>
  <c r="X9"/>
  <c r="Q9"/>
  <c r="R9" s="1"/>
  <c r="N9"/>
  <c r="BR8"/>
  <c r="BS8" s="1"/>
  <c r="BG8"/>
  <c r="BH8" s="1"/>
  <c r="CT8"/>
  <c r="CV8" s="1"/>
  <c r="CW8" s="1"/>
  <c r="CS8"/>
  <c r="X8"/>
  <c r="Q8"/>
  <c r="R8" s="1"/>
  <c r="S8" s="1"/>
  <c r="N8"/>
  <c r="BR7"/>
  <c r="BS7" s="1"/>
  <c r="BG7"/>
  <c r="BH7" s="1"/>
  <c r="CT7"/>
  <c r="CV7" s="1"/>
  <c r="CW7" s="1"/>
  <c r="CS7"/>
  <c r="X7"/>
  <c r="Q7"/>
  <c r="R7" s="1"/>
  <c r="N7"/>
  <c r="CE6"/>
  <c r="BR6"/>
  <c r="BS6" s="1"/>
  <c r="BG6"/>
  <c r="BH6" s="1"/>
  <c r="CT6"/>
  <c r="CV6" s="1"/>
  <c r="CW6" s="1"/>
  <c r="CS6"/>
  <c r="X6"/>
  <c r="Q6"/>
  <c r="R6" s="1"/>
  <c r="N6"/>
  <c r="CE5"/>
  <c r="BR5"/>
  <c r="BS5" s="1"/>
  <c r="BG5"/>
  <c r="BH5" s="1"/>
  <c r="CT5"/>
  <c r="CV5" s="1"/>
  <c r="CW5" s="1"/>
  <c r="CS5"/>
  <c r="X5"/>
  <c r="Q5"/>
  <c r="R5" s="1"/>
  <c r="N5"/>
  <c r="BR4"/>
  <c r="BS4" s="1"/>
  <c r="BG4"/>
  <c r="BH4" s="1"/>
  <c r="CT4"/>
  <c r="CV4" s="1"/>
  <c r="CW4" s="1"/>
  <c r="CS4"/>
  <c r="X4"/>
  <c r="Q4"/>
  <c r="R4" s="1"/>
  <c r="S4" s="1"/>
  <c r="N4"/>
  <c r="BR3"/>
  <c r="BS3" s="1"/>
  <c r="BG3"/>
  <c r="BH3" s="1"/>
  <c r="CT3"/>
  <c r="CV3" s="1"/>
  <c r="CW3" s="1"/>
  <c r="CS3"/>
  <c r="X3"/>
  <c r="Q3"/>
  <c r="R3" s="1"/>
  <c r="S3" s="1"/>
  <c r="N3"/>
  <c r="CA2"/>
  <c r="CB2" s="1"/>
  <c r="BP2"/>
  <c r="CT2"/>
  <c r="CS2"/>
  <c r="Q2"/>
  <c r="R2" s="1"/>
  <c r="M2"/>
  <c r="CA36" i="2"/>
  <c r="BZ36"/>
  <c r="BS36"/>
  <c r="BE36"/>
  <c r="AK36"/>
  <c r="AL36" s="1"/>
  <c r="AM36" s="1"/>
  <c r="X36"/>
  <c r="W36"/>
  <c r="CA35"/>
  <c r="BZ35"/>
  <c r="BS35"/>
  <c r="BT35" s="1"/>
  <c r="BE35"/>
  <c r="AK35"/>
  <c r="AL35" s="1"/>
  <c r="X35"/>
  <c r="W35"/>
  <c r="Q35"/>
  <c r="R35" s="1"/>
  <c r="S35" s="1"/>
  <c r="CA34"/>
  <c r="BZ34"/>
  <c r="BS34"/>
  <c r="BE34"/>
  <c r="AK34"/>
  <c r="AL34" s="1"/>
  <c r="AM34" s="1"/>
  <c r="X34"/>
  <c r="W34"/>
  <c r="Q34"/>
  <c r="R34" s="1"/>
  <c r="CA33"/>
  <c r="BZ33"/>
  <c r="BS33"/>
  <c r="BT33" s="1"/>
  <c r="BE33"/>
  <c r="AK33"/>
  <c r="AL33" s="1"/>
  <c r="X33"/>
  <c r="W33"/>
  <c r="Q33"/>
  <c r="R33" s="1"/>
  <c r="S33" s="1"/>
  <c r="CA32"/>
  <c r="BZ32"/>
  <c r="BS32"/>
  <c r="BE32"/>
  <c r="AK32"/>
  <c r="AL32" s="1"/>
  <c r="AM32" s="1"/>
  <c r="X32"/>
  <c r="W32"/>
  <c r="Q32"/>
  <c r="R32" s="1"/>
  <c r="CA31"/>
  <c r="BZ31"/>
  <c r="BS31"/>
  <c r="BT31" s="1"/>
  <c r="BE31"/>
  <c r="AK31"/>
  <c r="AL31" s="1"/>
  <c r="X31"/>
  <c r="W31"/>
  <c r="Q31"/>
  <c r="R31" s="1"/>
  <c r="S31" s="1"/>
  <c r="CA30"/>
  <c r="BZ30"/>
  <c r="BS30"/>
  <c r="BE30"/>
  <c r="AK30"/>
  <c r="AL30" s="1"/>
  <c r="X30"/>
  <c r="W30"/>
  <c r="Q30"/>
  <c r="R30" s="1"/>
  <c r="CA29"/>
  <c r="BZ29"/>
  <c r="BS29"/>
  <c r="BE29"/>
  <c r="AK29"/>
  <c r="AL29" s="1"/>
  <c r="X29"/>
  <c r="W29"/>
  <c r="Q29"/>
  <c r="R29" s="1"/>
  <c r="S29" s="1"/>
  <c r="CA28"/>
  <c r="BZ28"/>
  <c r="BS28"/>
  <c r="BE28"/>
  <c r="AK28"/>
  <c r="AL28" s="1"/>
  <c r="AM28" s="1"/>
  <c r="X28"/>
  <c r="W28"/>
  <c r="Q28"/>
  <c r="R28" s="1"/>
  <c r="CA27"/>
  <c r="BZ27"/>
  <c r="BS27"/>
  <c r="BT27" s="1"/>
  <c r="BE27"/>
  <c r="AK27"/>
  <c r="AL27" s="1"/>
  <c r="X27"/>
  <c r="W27"/>
  <c r="Q27"/>
  <c r="R27" s="1"/>
  <c r="S27" s="1"/>
  <c r="CA26"/>
  <c r="BZ26"/>
  <c r="BS26"/>
  <c r="BE26"/>
  <c r="AK26"/>
  <c r="AL26" s="1"/>
  <c r="AM26" s="1"/>
  <c r="X26"/>
  <c r="W26"/>
  <c r="Q26"/>
  <c r="R26" s="1"/>
  <c r="CA25"/>
  <c r="BZ25"/>
  <c r="BS25"/>
  <c r="BE25"/>
  <c r="AK25"/>
  <c r="AL25" s="1"/>
  <c r="X25"/>
  <c r="W25"/>
  <c r="Q25"/>
  <c r="R25" s="1"/>
  <c r="S25" s="1"/>
  <c r="CA24"/>
  <c r="BZ24"/>
  <c r="BS24"/>
  <c r="BE24"/>
  <c r="AK24"/>
  <c r="AL24" s="1"/>
  <c r="AM24" s="1"/>
  <c r="X24"/>
  <c r="W24"/>
  <c r="Q24"/>
  <c r="R24" s="1"/>
  <c r="CA23"/>
  <c r="BZ23"/>
  <c r="BS23"/>
  <c r="BT23" s="1"/>
  <c r="BE23"/>
  <c r="AK23"/>
  <c r="AL23" s="1"/>
  <c r="X23"/>
  <c r="W23"/>
  <c r="Q23"/>
  <c r="R23" s="1"/>
  <c r="S23" s="1"/>
  <c r="CA22"/>
  <c r="BZ22"/>
  <c r="BS22"/>
  <c r="BE22"/>
  <c r="AK22"/>
  <c r="AL22" s="1"/>
  <c r="X22"/>
  <c r="W22"/>
  <c r="Q22"/>
  <c r="R22" s="1"/>
  <c r="CA21"/>
  <c r="BZ21"/>
  <c r="BS21"/>
  <c r="BE21"/>
  <c r="AK21"/>
  <c r="AL21" s="1"/>
  <c r="X21"/>
  <c r="W21"/>
  <c r="Q21"/>
  <c r="R21" s="1"/>
  <c r="S21" s="1"/>
  <c r="CA20"/>
  <c r="BZ20"/>
  <c r="BS20"/>
  <c r="BE20"/>
  <c r="AK20"/>
  <c r="AL20" s="1"/>
  <c r="AM20" s="1"/>
  <c r="X20"/>
  <c r="W20"/>
  <c r="Q20"/>
  <c r="R20" s="1"/>
  <c r="CA19"/>
  <c r="BZ19"/>
  <c r="BS19"/>
  <c r="BT19" s="1"/>
  <c r="BE19"/>
  <c r="AK19"/>
  <c r="AL19" s="1"/>
  <c r="X19"/>
  <c r="W19"/>
  <c r="Q19"/>
  <c r="R19" s="1"/>
  <c r="S19" s="1"/>
  <c r="CA18"/>
  <c r="BZ18"/>
  <c r="BS18"/>
  <c r="BE18"/>
  <c r="AK18"/>
  <c r="AL18" s="1"/>
  <c r="AM18" s="1"/>
  <c r="X18"/>
  <c r="W18"/>
  <c r="Q18"/>
  <c r="R18" s="1"/>
  <c r="CA17"/>
  <c r="BZ17"/>
  <c r="BS17"/>
  <c r="BT17" s="1"/>
  <c r="BE17"/>
  <c r="AK17"/>
  <c r="AL17" s="1"/>
  <c r="X17"/>
  <c r="W17"/>
  <c r="Q17"/>
  <c r="R17" s="1"/>
  <c r="S17" s="1"/>
  <c r="CA16"/>
  <c r="BZ16"/>
  <c r="BS16"/>
  <c r="BE16"/>
  <c r="AK16"/>
  <c r="AL16" s="1"/>
  <c r="AM16" s="1"/>
  <c r="X16"/>
  <c r="W16"/>
  <c r="Q16"/>
  <c r="R16" s="1"/>
  <c r="CA15"/>
  <c r="BZ15"/>
  <c r="BS15"/>
  <c r="BE15"/>
  <c r="AK15"/>
  <c r="AL15" s="1"/>
  <c r="X15"/>
  <c r="W15"/>
  <c r="Q15"/>
  <c r="R15" s="1"/>
  <c r="S15" s="1"/>
  <c r="CA14"/>
  <c r="BZ14"/>
  <c r="BS14"/>
  <c r="BT14" s="1"/>
  <c r="BE14"/>
  <c r="AK14"/>
  <c r="AL14" s="1"/>
  <c r="X14"/>
  <c r="W14"/>
  <c r="Q14"/>
  <c r="R14" s="1"/>
  <c r="CA13"/>
  <c r="BZ13"/>
  <c r="BS13"/>
  <c r="BE13"/>
  <c r="AK13"/>
  <c r="AL13" s="1"/>
  <c r="X13"/>
  <c r="W13"/>
  <c r="Q13"/>
  <c r="R13" s="1"/>
  <c r="S13" s="1"/>
  <c r="CA12"/>
  <c r="BZ12"/>
  <c r="BS12"/>
  <c r="BE12"/>
  <c r="AK12"/>
  <c r="AL12" s="1"/>
  <c r="X12"/>
  <c r="W12"/>
  <c r="Q12"/>
  <c r="R12" s="1"/>
  <c r="CA11"/>
  <c r="BZ11"/>
  <c r="BS11"/>
  <c r="BT11" s="1"/>
  <c r="BE11"/>
  <c r="AK11"/>
  <c r="AL11" s="1"/>
  <c r="X11"/>
  <c r="W11"/>
  <c r="Q11"/>
  <c r="R11" s="1"/>
  <c r="S11" s="1"/>
  <c r="CA10"/>
  <c r="BZ10"/>
  <c r="BS10"/>
  <c r="BE10"/>
  <c r="AK10"/>
  <c r="AL10" s="1"/>
  <c r="X10"/>
  <c r="W10"/>
  <c r="Q10"/>
  <c r="R10" s="1"/>
  <c r="CA9"/>
  <c r="BZ9"/>
  <c r="BS9"/>
  <c r="BE9"/>
  <c r="AK9"/>
  <c r="AL9" s="1"/>
  <c r="X9"/>
  <c r="W9"/>
  <c r="Q9"/>
  <c r="R9" s="1"/>
  <c r="S9" s="1"/>
  <c r="CA8"/>
  <c r="BZ8"/>
  <c r="BS8"/>
  <c r="BE8"/>
  <c r="AK8"/>
  <c r="AL8" s="1"/>
  <c r="X8"/>
  <c r="W8"/>
  <c r="Q8"/>
  <c r="R8" s="1"/>
  <c r="CA7"/>
  <c r="BZ7"/>
  <c r="BS7"/>
  <c r="BE7"/>
  <c r="AK7"/>
  <c r="AL7" s="1"/>
  <c r="X7"/>
  <c r="W7"/>
  <c r="Q7"/>
  <c r="R7" s="1"/>
  <c r="S7" s="1"/>
  <c r="CA6"/>
  <c r="BZ6"/>
  <c r="BS6"/>
  <c r="BT6" s="1"/>
  <c r="BE6"/>
  <c r="AK6"/>
  <c r="AL6" s="1"/>
  <c r="X6"/>
  <c r="W6"/>
  <c r="Q6"/>
  <c r="R6" s="1"/>
  <c r="CA5"/>
  <c r="BZ5"/>
  <c r="BS5"/>
  <c r="BE5"/>
  <c r="AK5"/>
  <c r="AL5" s="1"/>
  <c r="X5"/>
  <c r="W5"/>
  <c r="Q5"/>
  <c r="R5" s="1"/>
  <c r="S5" s="1"/>
  <c r="CA4"/>
  <c r="BZ4"/>
  <c r="BS4"/>
  <c r="BE4"/>
  <c r="AK4"/>
  <c r="AL4" s="1"/>
  <c r="X4"/>
  <c r="W4"/>
  <c r="Q4"/>
  <c r="R4" s="1"/>
  <c r="CA3"/>
  <c r="BZ3"/>
  <c r="BS3"/>
  <c r="BE3"/>
  <c r="AK3"/>
  <c r="AL3" s="1"/>
  <c r="X3"/>
  <c r="W3"/>
  <c r="Q3"/>
  <c r="R3" s="1"/>
  <c r="S3" s="1"/>
  <c r="CA2"/>
  <c r="BZ2"/>
  <c r="BS2"/>
  <c r="BE2"/>
  <c r="AK2"/>
  <c r="AL2" s="1"/>
  <c r="X2"/>
  <c r="W2"/>
  <c r="Q2"/>
  <c r="R2" s="1"/>
  <c r="BP59"/>
  <c r="BR59" s="1"/>
  <c r="AB37" l="1"/>
  <c r="CM37"/>
  <c r="CN37" s="1"/>
  <c r="AB38"/>
  <c r="CM38"/>
  <c r="CN38" s="1"/>
  <c r="AB41"/>
  <c r="CM41"/>
  <c r="CN41" s="1"/>
  <c r="AB43"/>
  <c r="CM43"/>
  <c r="CN43" s="1"/>
  <c r="CJ48"/>
  <c r="CK48"/>
  <c r="CM39"/>
  <c r="CN39" s="1"/>
  <c r="CM40"/>
  <c r="CN40" s="1"/>
  <c r="CM42"/>
  <c r="CN42" s="1"/>
  <c r="CM44"/>
  <c r="CN44" s="1"/>
  <c r="CJ50"/>
  <c r="CK50"/>
  <c r="Z7"/>
  <c r="AA7" s="1"/>
  <c r="Y7"/>
  <c r="Z9"/>
  <c r="AA9" s="1"/>
  <c r="Y9"/>
  <c r="Z11"/>
  <c r="AA11" s="1"/>
  <c r="Y11"/>
  <c r="Z13"/>
  <c r="AA13" s="1"/>
  <c r="Y13"/>
  <c r="Z15"/>
  <c r="AA15" s="1"/>
  <c r="Y15"/>
  <c r="Z17"/>
  <c r="AA17" s="1"/>
  <c r="Y17"/>
  <c r="Z19"/>
  <c r="AA19" s="1"/>
  <c r="Y19"/>
  <c r="Z21"/>
  <c r="AA21" s="1"/>
  <c r="Y21"/>
  <c r="Z23"/>
  <c r="AA23" s="1"/>
  <c r="Y23"/>
  <c r="Z25"/>
  <c r="AA25" s="1"/>
  <c r="Y25"/>
  <c r="Z27"/>
  <c r="AA27" s="1"/>
  <c r="Y27"/>
  <c r="Z29"/>
  <c r="AA29" s="1"/>
  <c r="Y29"/>
  <c r="Z31"/>
  <c r="AA31" s="1"/>
  <c r="Y31"/>
  <c r="Z33"/>
  <c r="AA33" s="1"/>
  <c r="Y33"/>
  <c r="Z35"/>
  <c r="AA35" s="1"/>
  <c r="Y35"/>
  <c r="AB39"/>
  <c r="CI39"/>
  <c r="AB40"/>
  <c r="CI40"/>
  <c r="AB42"/>
  <c r="CI42"/>
  <c r="AB44"/>
  <c r="CI44"/>
  <c r="Z3"/>
  <c r="AA3" s="1"/>
  <c r="Y3"/>
  <c r="Z5"/>
  <c r="AA5" s="1"/>
  <c r="Y5"/>
  <c r="Z2"/>
  <c r="AA2" s="1"/>
  <c r="Y2"/>
  <c r="Z4"/>
  <c r="AA4" s="1"/>
  <c r="Y4"/>
  <c r="Z6"/>
  <c r="AA6" s="1"/>
  <c r="Y6"/>
  <c r="Z8"/>
  <c r="AA8" s="1"/>
  <c r="Y8"/>
  <c r="Z10"/>
  <c r="AA10" s="1"/>
  <c r="Y10"/>
  <c r="Z12"/>
  <c r="AA12" s="1"/>
  <c r="Y12"/>
  <c r="Z14"/>
  <c r="AA14" s="1"/>
  <c r="Y14"/>
  <c r="Z16"/>
  <c r="AA16" s="1"/>
  <c r="Y16"/>
  <c r="Z18"/>
  <c r="AA18" s="1"/>
  <c r="Y18"/>
  <c r="Z20"/>
  <c r="AA20" s="1"/>
  <c r="Y20"/>
  <c r="Z22"/>
  <c r="AA22" s="1"/>
  <c r="Y22"/>
  <c r="Z24"/>
  <c r="AA24" s="1"/>
  <c r="Y24"/>
  <c r="Z26"/>
  <c r="AA26" s="1"/>
  <c r="Y26"/>
  <c r="Z28"/>
  <c r="AA28" s="1"/>
  <c r="Y28"/>
  <c r="Z30"/>
  <c r="AA30" s="1"/>
  <c r="Y30"/>
  <c r="Z32"/>
  <c r="AA32" s="1"/>
  <c r="Y32"/>
  <c r="Z34"/>
  <c r="AA34" s="1"/>
  <c r="Y34"/>
  <c r="Z36"/>
  <c r="AA36" s="1"/>
  <c r="Y36"/>
  <c r="CI41"/>
  <c r="CI43"/>
  <c r="CI37"/>
  <c r="CI38"/>
  <c r="BT15"/>
  <c r="BT7"/>
  <c r="BI18" i="4"/>
  <c r="BI17"/>
  <c r="BI10"/>
  <c r="BI11"/>
  <c r="S15"/>
  <c r="S30" i="2"/>
  <c r="BG9"/>
  <c r="BH9" s="1"/>
  <c r="BF9"/>
  <c r="BG10"/>
  <c r="BH10" s="1"/>
  <c r="BI10" s="1"/>
  <c r="BF10"/>
  <c r="BG11"/>
  <c r="BH11" s="1"/>
  <c r="BF11"/>
  <c r="BG12"/>
  <c r="BH12" s="1"/>
  <c r="BF12"/>
  <c r="BG13"/>
  <c r="BH13" s="1"/>
  <c r="BF13"/>
  <c r="BG14"/>
  <c r="BH14" s="1"/>
  <c r="BI14" s="1"/>
  <c r="BF14"/>
  <c r="BG15"/>
  <c r="BH15" s="1"/>
  <c r="BF15"/>
  <c r="BG16"/>
  <c r="BH16" s="1"/>
  <c r="BF16"/>
  <c r="BG17"/>
  <c r="BH17" s="1"/>
  <c r="BF17"/>
  <c r="BG18"/>
  <c r="BH18" s="1"/>
  <c r="BF18"/>
  <c r="BG19"/>
  <c r="BH19" s="1"/>
  <c r="BF19"/>
  <c r="BG20"/>
  <c r="BH20" s="1"/>
  <c r="BF20"/>
  <c r="BG21"/>
  <c r="BH21" s="1"/>
  <c r="BF21"/>
  <c r="BG22"/>
  <c r="BH22" s="1"/>
  <c r="BF22"/>
  <c r="BG23"/>
  <c r="BH23" s="1"/>
  <c r="BF23"/>
  <c r="BG24"/>
  <c r="BH24" s="1"/>
  <c r="BF24"/>
  <c r="BG25"/>
  <c r="BH25" s="1"/>
  <c r="BF25"/>
  <c r="BG26"/>
  <c r="BH26" s="1"/>
  <c r="BF26"/>
  <c r="BG27"/>
  <c r="BH27" s="1"/>
  <c r="BI27" s="1"/>
  <c r="BF27"/>
  <c r="BG28"/>
  <c r="BH28" s="1"/>
  <c r="BF28"/>
  <c r="BG29"/>
  <c r="BH29" s="1"/>
  <c r="BF29"/>
  <c r="BG2"/>
  <c r="BH2" s="1"/>
  <c r="BF2"/>
  <c r="BG3"/>
  <c r="BH3" s="1"/>
  <c r="BF3"/>
  <c r="BG4"/>
  <c r="BH4" s="1"/>
  <c r="BF4"/>
  <c r="BG5"/>
  <c r="BH5" s="1"/>
  <c r="BF5"/>
  <c r="BG6"/>
  <c r="BH6" s="1"/>
  <c r="BF6"/>
  <c r="BG7"/>
  <c r="BH7" s="1"/>
  <c r="BF7"/>
  <c r="BG8"/>
  <c r="BH8" s="1"/>
  <c r="BF8"/>
  <c r="BG30"/>
  <c r="BH30" s="1"/>
  <c r="BF30"/>
  <c r="BG31"/>
  <c r="BH31" s="1"/>
  <c r="BF31"/>
  <c r="BG32"/>
  <c r="BH32" s="1"/>
  <c r="BF32"/>
  <c r="BG33"/>
  <c r="BH33" s="1"/>
  <c r="BF33"/>
  <c r="BG34"/>
  <c r="BH34" s="1"/>
  <c r="BF34"/>
  <c r="BG35"/>
  <c r="BH35" s="1"/>
  <c r="BF35"/>
  <c r="BG36"/>
  <c r="BH36" s="1"/>
  <c r="BF36"/>
  <c r="CE4" i="4"/>
  <c r="CE3"/>
  <c r="BI16"/>
  <c r="Z7"/>
  <c r="AA7" s="1"/>
  <c r="AB7" s="1"/>
  <c r="Y7"/>
  <c r="Z9"/>
  <c r="AA9" s="1"/>
  <c r="CM9" s="1"/>
  <c r="CN9" s="1"/>
  <c r="Y9"/>
  <c r="Z40"/>
  <c r="AA40" s="1"/>
  <c r="Y40"/>
  <c r="Z11"/>
  <c r="AA11" s="1"/>
  <c r="AB11" s="1"/>
  <c r="Y11"/>
  <c r="Z12"/>
  <c r="AA12" s="1"/>
  <c r="AB12" s="1"/>
  <c r="Y12"/>
  <c r="Z13"/>
  <c r="AA13" s="1"/>
  <c r="Y13"/>
  <c r="Z16"/>
  <c r="AA16" s="1"/>
  <c r="AB16" s="1"/>
  <c r="Y16"/>
  <c r="Z41"/>
  <c r="AA41" s="1"/>
  <c r="Y41"/>
  <c r="Z18"/>
  <c r="AA18" s="1"/>
  <c r="Y18"/>
  <c r="Z3"/>
  <c r="AA3" s="1"/>
  <c r="AB3" s="1"/>
  <c r="Y3"/>
  <c r="Z4"/>
  <c r="AA4" s="1"/>
  <c r="AB4" s="1"/>
  <c r="Y4"/>
  <c r="Z5"/>
  <c r="AA5" s="1"/>
  <c r="AB5" s="1"/>
  <c r="Y5"/>
  <c r="Z6"/>
  <c r="AA6" s="1"/>
  <c r="Y6"/>
  <c r="Z8"/>
  <c r="AA8" s="1"/>
  <c r="Y8"/>
  <c r="Z39"/>
  <c r="AA39" s="1"/>
  <c r="Y39"/>
  <c r="Z10"/>
  <c r="AA10" s="1"/>
  <c r="Y10"/>
  <c r="Z14"/>
  <c r="AA14" s="1"/>
  <c r="Y14"/>
  <c r="Z15"/>
  <c r="AA15" s="1"/>
  <c r="AB15" s="1"/>
  <c r="Y15"/>
  <c r="Z17"/>
  <c r="AA17" s="1"/>
  <c r="AB17" s="1"/>
  <c r="Y17"/>
  <c r="BT29" i="2"/>
  <c r="BI7"/>
  <c r="AB8"/>
  <c r="CE7" i="4"/>
  <c r="CE17"/>
  <c r="Z2"/>
  <c r="AA2" s="1"/>
  <c r="AB2" s="1"/>
  <c r="Y2"/>
  <c r="AK2"/>
  <c r="AL2" s="1"/>
  <c r="AM2" s="1"/>
  <c r="AJ2"/>
  <c r="AV2"/>
  <c r="AW2" s="1"/>
  <c r="AX2" s="1"/>
  <c r="AU2"/>
  <c r="CV2"/>
  <c r="CW2" s="1"/>
  <c r="CU2"/>
  <c r="BG2"/>
  <c r="BH2" s="1"/>
  <c r="BI2" s="1"/>
  <c r="CC2"/>
  <c r="CD2" s="1"/>
  <c r="CE2" s="1"/>
  <c r="BR2"/>
  <c r="BS2" s="1"/>
  <c r="BT2" s="1"/>
  <c r="BQ2"/>
  <c r="AB12" i="2"/>
  <c r="AM33"/>
  <c r="CC7"/>
  <c r="CD7" s="1"/>
  <c r="CB7"/>
  <c r="CC2"/>
  <c r="CD2" s="1"/>
  <c r="CB2"/>
  <c r="CC11"/>
  <c r="CD11" s="1"/>
  <c r="CB11"/>
  <c r="CC4"/>
  <c r="CD4" s="1"/>
  <c r="CB4"/>
  <c r="CC36"/>
  <c r="CD36" s="1"/>
  <c r="CB36"/>
  <c r="CC35"/>
  <c r="CD35" s="1"/>
  <c r="CB35"/>
  <c r="CC34"/>
  <c r="CD34" s="1"/>
  <c r="CB34"/>
  <c r="CC33"/>
  <c r="CD33" s="1"/>
  <c r="CB33"/>
  <c r="CC32"/>
  <c r="CD32" s="1"/>
  <c r="CB32"/>
  <c r="CC31"/>
  <c r="CD31" s="1"/>
  <c r="CB31"/>
  <c r="CC30"/>
  <c r="CD30" s="1"/>
  <c r="CB30"/>
  <c r="CC29"/>
  <c r="CD29" s="1"/>
  <c r="CB29"/>
  <c r="CC28"/>
  <c r="CD28" s="1"/>
  <c r="CB28"/>
  <c r="CC27"/>
  <c r="CD27" s="1"/>
  <c r="CB27"/>
  <c r="CC26"/>
  <c r="CD26" s="1"/>
  <c r="CE26" s="1"/>
  <c r="CB26"/>
  <c r="CC25"/>
  <c r="CD25" s="1"/>
  <c r="CB25"/>
  <c r="CC24"/>
  <c r="CD24" s="1"/>
  <c r="CB24"/>
  <c r="CC23"/>
  <c r="CD23" s="1"/>
  <c r="CB23"/>
  <c r="CC22"/>
  <c r="CD22" s="1"/>
  <c r="CB22"/>
  <c r="CC21"/>
  <c r="CD21" s="1"/>
  <c r="CB21"/>
  <c r="CC20"/>
  <c r="CD20" s="1"/>
  <c r="CB20"/>
  <c r="CC19"/>
  <c r="CD19" s="1"/>
  <c r="CB19"/>
  <c r="CC18"/>
  <c r="CD18" s="1"/>
  <c r="CE18" s="1"/>
  <c r="CB18"/>
  <c r="CC17"/>
  <c r="CD17" s="1"/>
  <c r="CB17"/>
  <c r="CC16"/>
  <c r="CD16" s="1"/>
  <c r="CE16" s="1"/>
  <c r="CB16"/>
  <c r="CC15"/>
  <c r="CD15" s="1"/>
  <c r="CB15"/>
  <c r="CC14"/>
  <c r="CD14" s="1"/>
  <c r="CB14"/>
  <c r="CC13"/>
  <c r="CD13" s="1"/>
  <c r="CB13"/>
  <c r="CC12"/>
  <c r="CD12" s="1"/>
  <c r="CB12"/>
  <c r="CC10"/>
  <c r="CD10" s="1"/>
  <c r="CB10"/>
  <c r="CC9"/>
  <c r="CD9" s="1"/>
  <c r="CB9"/>
  <c r="CC8"/>
  <c r="CD8" s="1"/>
  <c r="CB8"/>
  <c r="CC6"/>
  <c r="CD6" s="1"/>
  <c r="CB6"/>
  <c r="CC5"/>
  <c r="CD5" s="1"/>
  <c r="CB5"/>
  <c r="CC3"/>
  <c r="CD3" s="1"/>
  <c r="CB3"/>
  <c r="S14"/>
  <c r="S26"/>
  <c r="AB29"/>
  <c r="AM35"/>
  <c r="BI25"/>
  <c r="S32"/>
  <c r="BS59"/>
  <c r="BQ59"/>
  <c r="CE35"/>
  <c r="CE33"/>
  <c r="CE23"/>
  <c r="CE21"/>
  <c r="CE13"/>
  <c r="AM7"/>
  <c r="BT8"/>
  <c r="BT10"/>
  <c r="AM12"/>
  <c r="CE15"/>
  <c r="AB22"/>
  <c r="BI23"/>
  <c r="AB25"/>
  <c r="AB26"/>
  <c r="S28"/>
  <c r="BI29"/>
  <c r="BI33"/>
  <c r="BT34"/>
  <c r="CE9"/>
  <c r="S12"/>
  <c r="BI13"/>
  <c r="BI19"/>
  <c r="CE22"/>
  <c r="BT25"/>
  <c r="BT26"/>
  <c r="AM27"/>
  <c r="BT28"/>
  <c r="CE29"/>
  <c r="AM31"/>
  <c r="BT32"/>
  <c r="BI35"/>
  <c r="BT18"/>
  <c r="BT21"/>
  <c r="BT24"/>
  <c r="BT30"/>
  <c r="BT36"/>
  <c r="BT12"/>
  <c r="BT16"/>
  <c r="BT20"/>
  <c r="BT22"/>
  <c r="CE11"/>
  <c r="CE12"/>
  <c r="CE17"/>
  <c r="CE27"/>
  <c r="CE30"/>
  <c r="CE7"/>
  <c r="CE8"/>
  <c r="CE19"/>
  <c r="CE25"/>
  <c r="CE31"/>
  <c r="AM8"/>
  <c r="AM11"/>
  <c r="AM13"/>
  <c r="AM19"/>
  <c r="AM23"/>
  <c r="AM9"/>
  <c r="AM15"/>
  <c r="AM17"/>
  <c r="AM21"/>
  <c r="AM22"/>
  <c r="AM25"/>
  <c r="AM29"/>
  <c r="AM30"/>
  <c r="BI9"/>
  <c r="BI11"/>
  <c r="BI15"/>
  <c r="BI21"/>
  <c r="BI24"/>
  <c r="BI31"/>
  <c r="BI6"/>
  <c r="BI17"/>
  <c r="AB10"/>
  <c r="AB14"/>
  <c r="AB21"/>
  <c r="AB6"/>
  <c r="AB7"/>
  <c r="AB24"/>
  <c r="S8"/>
  <c r="S6"/>
  <c r="S10"/>
  <c r="S16"/>
  <c r="S20"/>
  <c r="S24"/>
  <c r="S18"/>
  <c r="S22"/>
  <c r="S34"/>
  <c r="BT59"/>
  <c r="AM2"/>
  <c r="CE2"/>
  <c r="AB3"/>
  <c r="AM3"/>
  <c r="BT3"/>
  <c r="CE3"/>
  <c r="AM4"/>
  <c r="CE4"/>
  <c r="AB5"/>
  <c r="AM5"/>
  <c r="BT5"/>
  <c r="CE5"/>
  <c r="AM6"/>
  <c r="CE6"/>
  <c r="AM10"/>
  <c r="CE10"/>
  <c r="AM14"/>
  <c r="CE14"/>
  <c r="S2"/>
  <c r="AB2"/>
  <c r="BI2"/>
  <c r="BT2"/>
  <c r="BI3"/>
  <c r="S4"/>
  <c r="AB4"/>
  <c r="BI4"/>
  <c r="BT4"/>
  <c r="BI5"/>
  <c r="BI8"/>
  <c r="AB9"/>
  <c r="BT9"/>
  <c r="BI12"/>
  <c r="AB13"/>
  <c r="BT13"/>
  <c r="AB16"/>
  <c r="AB18"/>
  <c r="AB20"/>
  <c r="AB15"/>
  <c r="AB17"/>
  <c r="AB19"/>
  <c r="AB23"/>
  <c r="AB28"/>
  <c r="AB27"/>
  <c r="AB31"/>
  <c r="AB33"/>
  <c r="AB35"/>
  <c r="AB36"/>
  <c r="AB32"/>
  <c r="AB34"/>
  <c r="AB30"/>
  <c r="CX8" i="4"/>
  <c r="CE10"/>
  <c r="CE15"/>
  <c r="BI13"/>
  <c r="CX3"/>
  <c r="CX4"/>
  <c r="CX5"/>
  <c r="BI7"/>
  <c r="S9"/>
  <c r="BI39"/>
  <c r="S13"/>
  <c r="S5"/>
  <c r="AB8"/>
  <c r="CE8"/>
  <c r="CE39"/>
  <c r="CE13"/>
  <c r="CE16"/>
  <c r="CE9"/>
  <c r="CE40"/>
  <c r="CE14"/>
  <c r="CE41"/>
  <c r="BT41"/>
  <c r="BT18"/>
  <c r="BT17"/>
  <c r="BI3"/>
  <c r="BI4"/>
  <c r="BI5"/>
  <c r="BI6"/>
  <c r="BI12"/>
  <c r="BI15"/>
  <c r="BI8"/>
  <c r="BI9"/>
  <c r="BI40"/>
  <c r="BI14"/>
  <c r="CX7"/>
  <c r="CX6"/>
  <c r="CX9"/>
  <c r="CX41"/>
  <c r="CX17"/>
  <c r="CX18"/>
  <c r="AB9"/>
  <c r="S6"/>
  <c r="S39"/>
  <c r="S12"/>
  <c r="S16"/>
  <c r="S7"/>
  <c r="S10"/>
  <c r="S14"/>
  <c r="N17"/>
  <c r="N2"/>
  <c r="N41"/>
  <c r="N18"/>
  <c r="BT3"/>
  <c r="BT5"/>
  <c r="BT7"/>
  <c r="BT9"/>
  <c r="S2"/>
  <c r="CX2"/>
  <c r="BT4"/>
  <c r="BT6"/>
  <c r="BT8"/>
  <c r="AB39"/>
  <c r="AB10"/>
  <c r="AB14"/>
  <c r="AB40"/>
  <c r="AB13"/>
  <c r="AB41"/>
  <c r="AB18"/>
  <c r="CJ38" i="2" l="1"/>
  <c r="CK38"/>
  <c r="CJ43"/>
  <c r="CK43"/>
  <c r="CJ44"/>
  <c r="CK44"/>
  <c r="CJ42"/>
  <c r="CK42"/>
  <c r="CJ40"/>
  <c r="CK40"/>
  <c r="CJ39"/>
  <c r="CK39"/>
  <c r="CJ37"/>
  <c r="CK37"/>
  <c r="CJ41"/>
  <c r="CK41"/>
  <c r="CM36"/>
  <c r="CN36" s="1"/>
  <c r="CM34"/>
  <c r="CN34" s="1"/>
  <c r="CM32"/>
  <c r="CN32" s="1"/>
  <c r="CM30"/>
  <c r="CN30" s="1"/>
  <c r="CM28"/>
  <c r="CN28" s="1"/>
  <c r="CM26"/>
  <c r="CN26" s="1"/>
  <c r="CM24"/>
  <c r="CN24" s="1"/>
  <c r="CM22"/>
  <c r="CN22" s="1"/>
  <c r="CM20"/>
  <c r="CN20" s="1"/>
  <c r="CM18"/>
  <c r="CN18" s="1"/>
  <c r="CM16"/>
  <c r="CN16" s="1"/>
  <c r="CM14"/>
  <c r="CN14" s="1"/>
  <c r="CM12"/>
  <c r="CN12" s="1"/>
  <c r="CM10"/>
  <c r="CN10" s="1"/>
  <c r="CM8"/>
  <c r="CN8" s="1"/>
  <c r="CM6"/>
  <c r="CN6" s="1"/>
  <c r="CM4"/>
  <c r="CN4" s="1"/>
  <c r="CM2"/>
  <c r="CN2" s="1"/>
  <c r="CM5"/>
  <c r="CN5" s="1"/>
  <c r="CM3"/>
  <c r="CN3" s="1"/>
  <c r="CM35"/>
  <c r="CN35" s="1"/>
  <c r="CM33"/>
  <c r="CN33" s="1"/>
  <c r="CM31"/>
  <c r="CN31" s="1"/>
  <c r="CM29"/>
  <c r="CN29" s="1"/>
  <c r="CM27"/>
  <c r="CN27" s="1"/>
  <c r="CM25"/>
  <c r="CN25" s="1"/>
  <c r="CM23"/>
  <c r="CN23" s="1"/>
  <c r="CM21"/>
  <c r="CN21" s="1"/>
  <c r="CM19"/>
  <c r="CN19" s="1"/>
  <c r="CM17"/>
  <c r="CN17" s="1"/>
  <c r="CM15"/>
  <c r="CN15" s="1"/>
  <c r="CM13"/>
  <c r="CN13" s="1"/>
  <c r="CM11"/>
  <c r="CN11" s="1"/>
  <c r="CM9"/>
  <c r="CN9" s="1"/>
  <c r="CM7"/>
  <c r="CN7" s="1"/>
  <c r="CM17" i="4"/>
  <c r="CN17" s="1"/>
  <c r="CM15"/>
  <c r="CN15" s="1"/>
  <c r="CM14"/>
  <c r="CN14" s="1"/>
  <c r="CM10"/>
  <c r="CN10" s="1"/>
  <c r="CI8"/>
  <c r="CM8"/>
  <c r="CN8" s="1"/>
  <c r="CM6"/>
  <c r="CN6" s="1"/>
  <c r="CM5"/>
  <c r="CN5" s="1"/>
  <c r="CI4"/>
  <c r="CM4"/>
  <c r="CN4" s="1"/>
  <c r="CI3"/>
  <c r="CM3"/>
  <c r="CN3" s="1"/>
  <c r="CM18"/>
  <c r="CN18" s="1"/>
  <c r="CM16"/>
  <c r="CN16" s="1"/>
  <c r="CM13"/>
  <c r="CN13" s="1"/>
  <c r="CM12"/>
  <c r="CN12" s="1"/>
  <c r="CM11"/>
  <c r="CN11" s="1"/>
  <c r="CI7"/>
  <c r="CM7"/>
  <c r="CN7" s="1"/>
  <c r="CI5" i="2"/>
  <c r="CI3"/>
  <c r="CI15"/>
  <c r="CI30"/>
  <c r="CI12"/>
  <c r="CI2"/>
  <c r="CI35"/>
  <c r="CI33"/>
  <c r="CI31"/>
  <c r="CI27"/>
  <c r="CI23"/>
  <c r="CI19"/>
  <c r="CI17"/>
  <c r="AB11"/>
  <c r="CI11"/>
  <c r="CI7"/>
  <c r="CI29"/>
  <c r="CI25"/>
  <c r="CI21"/>
  <c r="CI13"/>
  <c r="CI9"/>
  <c r="CI59"/>
  <c r="CI34"/>
  <c r="CI32"/>
  <c r="CI20"/>
  <c r="CI16"/>
  <c r="CI36"/>
  <c r="CI28"/>
  <c r="CI26"/>
  <c r="CI22"/>
  <c r="CI18"/>
  <c r="CI14"/>
  <c r="CI10"/>
  <c r="CI8"/>
  <c r="CI6"/>
  <c r="CI4"/>
  <c r="CI14" i="4"/>
  <c r="CI13"/>
  <c r="CI11"/>
  <c r="CI6"/>
  <c r="CI9"/>
  <c r="CI10"/>
  <c r="CI17"/>
  <c r="CI18"/>
  <c r="CI16"/>
  <c r="CI15"/>
  <c r="CI12"/>
  <c r="CI5"/>
  <c r="CM2"/>
  <c r="CN2" s="1"/>
  <c r="CI2"/>
  <c r="AB6"/>
  <c r="BI36" i="2"/>
  <c r="BI34"/>
  <c r="BI32"/>
  <c r="BI30"/>
  <c r="BI28"/>
  <c r="BI26"/>
  <c r="BI22"/>
  <c r="BI20"/>
  <c r="BI18"/>
  <c r="BI16"/>
  <c r="CE36"/>
  <c r="CE34"/>
  <c r="CE32"/>
  <c r="CE28"/>
  <c r="CE24"/>
  <c r="CE20"/>
  <c r="CJ4" l="1"/>
  <c r="CK4"/>
  <c r="CJ8"/>
  <c r="CK8"/>
  <c r="CJ14"/>
  <c r="CK14"/>
  <c r="CJ22"/>
  <c r="CK22"/>
  <c r="CJ26"/>
  <c r="CK26"/>
  <c r="CJ36"/>
  <c r="CK36"/>
  <c r="CJ13"/>
  <c r="CK13"/>
  <c r="CJ25"/>
  <c r="CK25"/>
  <c r="CJ7"/>
  <c r="CK7"/>
  <c r="CJ17"/>
  <c r="CK17"/>
  <c r="CJ19"/>
  <c r="CK19"/>
  <c r="CJ23"/>
  <c r="CK23"/>
  <c r="CJ27"/>
  <c r="CK27"/>
  <c r="CJ31"/>
  <c r="CK31"/>
  <c r="CJ33"/>
  <c r="CK33"/>
  <c r="CJ35"/>
  <c r="CK35"/>
  <c r="CJ12"/>
  <c r="CK12"/>
  <c r="CJ15"/>
  <c r="CK15"/>
  <c r="CJ5"/>
  <c r="CK5"/>
  <c r="CJ6"/>
  <c r="CK6"/>
  <c r="CJ10"/>
  <c r="CK10"/>
  <c r="CJ18"/>
  <c r="CK18"/>
  <c r="CJ24"/>
  <c r="CK24"/>
  <c r="CJ28"/>
  <c r="CK28"/>
  <c r="CJ16"/>
  <c r="CK16"/>
  <c r="CJ20"/>
  <c r="CK20"/>
  <c r="CJ32"/>
  <c r="CK32"/>
  <c r="CJ34"/>
  <c r="CK34"/>
  <c r="CJ9"/>
  <c r="CK9"/>
  <c r="CJ21"/>
  <c r="CK21"/>
  <c r="CJ29"/>
  <c r="CK29"/>
  <c r="CJ11"/>
  <c r="CK11"/>
  <c r="CJ2"/>
  <c r="CJ30"/>
  <c r="CK30"/>
  <c r="CJ3"/>
  <c r="CK3"/>
  <c r="CJ12" i="4"/>
  <c r="CK12"/>
  <c r="CJ16"/>
  <c r="CK16"/>
  <c r="CJ17"/>
  <c r="CK17"/>
  <c r="CJ9"/>
  <c r="CK9"/>
  <c r="CJ6"/>
  <c r="CK6"/>
  <c r="CJ13"/>
  <c r="CK13"/>
  <c r="CJ7"/>
  <c r="CK7"/>
  <c r="CJ3"/>
  <c r="CK3"/>
  <c r="CJ4"/>
  <c r="CK4"/>
  <c r="CJ8"/>
  <c r="CK8"/>
  <c r="CJ5"/>
  <c r="CK5"/>
  <c r="CJ15"/>
  <c r="CK15"/>
  <c r="CJ18"/>
  <c r="CK18"/>
  <c r="CJ10"/>
  <c r="CK10"/>
  <c r="CJ11"/>
  <c r="CK11"/>
  <c r="CJ14"/>
  <c r="CK14"/>
  <c r="CJ59" i="2"/>
  <c r="CK2" i="4"/>
  <c r="CJ2"/>
</calcChain>
</file>

<file path=xl/sharedStrings.xml><?xml version="1.0" encoding="utf-8"?>
<sst xmlns="http://schemas.openxmlformats.org/spreadsheetml/2006/main" count="878" uniqueCount="503">
  <si>
    <t>TT</t>
  </si>
  <si>
    <t>Lớp</t>
  </si>
  <si>
    <t>Mã SV</t>
  </si>
  <si>
    <t>Họ đệm</t>
  </si>
  <si>
    <t>Tên</t>
  </si>
  <si>
    <t>Ngày sinh</t>
  </si>
  <si>
    <t>Giới</t>
  </si>
  <si>
    <t>Nơi sinh</t>
  </si>
  <si>
    <t>GDTC(2TC)</t>
  </si>
  <si>
    <t>TIN HỌC (3TC)</t>
  </si>
  <si>
    <t>VẼ XÂY DỰNG 1(3TC)</t>
  </si>
  <si>
    <t>NGOẠI NGỮ 1 (3TC)</t>
  </si>
  <si>
    <t>CHÍNH TRỊ (4TC)</t>
  </si>
  <si>
    <t>CƠ HỌC CÔNG TRÌNH  (3TC)</t>
  </si>
  <si>
    <t>Nguyễn Quang</t>
  </si>
  <si>
    <t>Anh</t>
  </si>
  <si>
    <t>Nam</t>
  </si>
  <si>
    <t>Nữ</t>
  </si>
  <si>
    <t>Dũng</t>
  </si>
  <si>
    <t>Hiếu</t>
  </si>
  <si>
    <t>Kiến Xương - Thái Bình</t>
  </si>
  <si>
    <t>Nguyễn Công</t>
  </si>
  <si>
    <t>Huy</t>
  </si>
  <si>
    <t>Khánh</t>
  </si>
  <si>
    <t>Ba Vì - Hà Nội</t>
  </si>
  <si>
    <t>Mạnh</t>
  </si>
  <si>
    <t>Nguyễn Huy</t>
  </si>
  <si>
    <t>Minh</t>
  </si>
  <si>
    <t>Thanh Trì - Hà Nội</t>
  </si>
  <si>
    <t>Nghĩa</t>
  </si>
  <si>
    <t>Ngọc</t>
  </si>
  <si>
    <t>Thanh Hà - Hải Dương</t>
  </si>
  <si>
    <t>Nguyễn Văn</t>
  </si>
  <si>
    <t>Phạm Văn</t>
  </si>
  <si>
    <t>Tiền Hải - Thái Bình</t>
  </si>
  <si>
    <t>Nguyễn Đình</t>
  </si>
  <si>
    <t>Hà Đông - Hà Nội</t>
  </si>
  <si>
    <t>Thiện</t>
  </si>
  <si>
    <t>Trường</t>
  </si>
  <si>
    <t xml:space="preserve"> Thuận Thành - Bắc Ninh</t>
  </si>
  <si>
    <t>Tú</t>
  </si>
  <si>
    <t>Đông Anh - Hà Nội</t>
  </si>
  <si>
    <t>Lê Thanh</t>
  </si>
  <si>
    <t>Tùng</t>
  </si>
  <si>
    <t>Phú Xuyên - Hà Nội</t>
  </si>
  <si>
    <t>Bình Xuyên - Vĩnh Phúc</t>
  </si>
  <si>
    <t>Hoài Đức - Hà Nội</t>
  </si>
  <si>
    <t>Thanh Liêm - Hà Nam</t>
  </si>
  <si>
    <t>Hải Hậu - Nam Định</t>
  </si>
  <si>
    <t>Phan</t>
  </si>
  <si>
    <t>Thạch Thất - Hà Nội</t>
  </si>
  <si>
    <t>Phúc Thọ - Hà Nội</t>
  </si>
  <si>
    <t>Yên Mô - Ninh Bình</t>
  </si>
  <si>
    <t>GDTC (Điểm chữ)</t>
  </si>
  <si>
    <t>GDTC (Điểm 4)</t>
  </si>
  <si>
    <t>GDTC (TEXT)</t>
  </si>
  <si>
    <t>GDQP VÀ AN NINH(3TC)</t>
  </si>
  <si>
    <t>GDQP (Điểm chữ)</t>
  </si>
  <si>
    <t>GDQP(Điểm 4)</t>
  </si>
  <si>
    <t>GDQP (TEXT)</t>
  </si>
  <si>
    <t>ĐIỂM TB KIỂM TRA</t>
  </si>
  <si>
    <t>THI TIN HỌC-L1</t>
  </si>
  <si>
    <t>THI TIN HỌC-L2</t>
  </si>
  <si>
    <t>TB TIN HỌC-L1</t>
  </si>
  <si>
    <t>TIN HỌC (Điểm chữ)</t>
  </si>
  <si>
    <t>TIN HỌC (Điểm 4)</t>
  </si>
  <si>
    <t>TIN HỌC 111</t>
  </si>
  <si>
    <t>THI VẼ XÂY DỰNG 1-L1</t>
  </si>
  <si>
    <t>THI VẼ XÂY DỰNG 1-L2</t>
  </si>
  <si>
    <t>TB VẼ XÂY DỰNG 1-L1</t>
  </si>
  <si>
    <t>VẼ XÂY DỰNG 1(Điểm chữ)</t>
  </si>
  <si>
    <t>VẼ XÂY DỰNG 1(Điểm 4)</t>
  </si>
  <si>
    <t>VẼ XÂY DỰNG 1 111</t>
  </si>
  <si>
    <t>THI NGOẠI NGỮ 1-L1</t>
  </si>
  <si>
    <t>THI NGOẠI NGỮ 1-L2</t>
  </si>
  <si>
    <t>TB NGOẠI NGỮ 1-L1</t>
  </si>
  <si>
    <t>NGOẠI NGỮ 1 (Điểm chữ)</t>
  </si>
  <si>
    <t>NGOẠI NGỮ 1 (Điểm 4)</t>
  </si>
  <si>
    <t>NGOẠI NGỮ 1 111</t>
  </si>
  <si>
    <t>THI CHÍNH TRỊ-L1</t>
  </si>
  <si>
    <t>THI CHÍNH TRỊ-L2</t>
  </si>
  <si>
    <t>TB CHÍNH TRỊ-L1</t>
  </si>
  <si>
    <t>CHÍNH TRỊ (Điểm chữ)</t>
  </si>
  <si>
    <t>CHÍNH TRỊ (Điểm 4)</t>
  </si>
  <si>
    <t>CHÍNH TRỊ 111</t>
  </si>
  <si>
    <t>THI CHCT-L1</t>
  </si>
  <si>
    <t>THI CHCT-L2</t>
  </si>
  <si>
    <t>TB CHCT-L1</t>
  </si>
  <si>
    <t>CHCT (Điểm chữ)</t>
  </si>
  <si>
    <t>CHCT (Điểm 4)</t>
  </si>
  <si>
    <t>CHCT 111</t>
  </si>
  <si>
    <t>CHCT(3TC)</t>
  </si>
  <si>
    <t>CHCT (3TC)</t>
  </si>
  <si>
    <t>TÍN CHỈ KỲ I</t>
  </si>
  <si>
    <t>TBC HỌC KỲ I</t>
  </si>
  <si>
    <t>TBC HỌC KỲ I -11</t>
  </si>
  <si>
    <t>TÍN CHỈ TÍCH LŨY KỲ 1</t>
  </si>
  <si>
    <t>TBC TÍCH LŨY KỲ 1 -11</t>
  </si>
  <si>
    <t xml:space="preserve">XÉT LÊN LỚP
KỲ 1 (TBC TÍCH LŨY)
</t>
  </si>
  <si>
    <t>CK9</t>
  </si>
  <si>
    <t>Lê Văn</t>
  </si>
  <si>
    <t>Quyền</t>
  </si>
  <si>
    <t>Nguyễn Hữu</t>
  </si>
  <si>
    <t>Việt</t>
  </si>
  <si>
    <t>Nguyễn Thị Lan</t>
  </si>
  <si>
    <t>KINH TẾ VI MÔ (2TC)</t>
  </si>
  <si>
    <t>NGUYÊN LÝ KẾ TOÁN(3TC)</t>
  </si>
  <si>
    <t>QUẢN TRỊ HỌC(2TC)</t>
  </si>
  <si>
    <t>PHÁP LUẬT ĐẠI CƯƠNG(2TC)</t>
  </si>
  <si>
    <t>Huyền</t>
  </si>
  <si>
    <t>Linh</t>
  </si>
  <si>
    <t>Trang</t>
  </si>
  <si>
    <t>Xuân</t>
  </si>
  <si>
    <t>Hoa</t>
  </si>
  <si>
    <t>Chương Mỹ - Hà Nội</t>
  </si>
  <si>
    <t>Vy</t>
  </si>
  <si>
    <t>Thảo</t>
  </si>
  <si>
    <t>GDQP (Điểm 4)</t>
  </si>
  <si>
    <t>THI KINH TẾ VI MÔ-L1</t>
  </si>
  <si>
    <t>THI KINH TẾ VI MÔ-L2</t>
  </si>
  <si>
    <t>TB KINH TẾ VI MÔ-L1</t>
  </si>
  <si>
    <t>KINH TẾ VI MÔ(Điểm chữ)</t>
  </si>
  <si>
    <t>KINH TẾ VI MÔ (Điểm 4)</t>
  </si>
  <si>
    <t>KINH TẾ VI MÔ 111</t>
  </si>
  <si>
    <t>THI NLKT-L1</t>
  </si>
  <si>
    <t>THI NLKT-L2</t>
  </si>
  <si>
    <t>TB NLKT-L1</t>
  </si>
  <si>
    <t>NLKT(Điểm chữ)</t>
  </si>
  <si>
    <t>NLKT(Điểm 4)</t>
  </si>
  <si>
    <t>NLKT111</t>
  </si>
  <si>
    <t>NLKT (3TC)</t>
  </si>
  <si>
    <t>NLKT(3TC)</t>
  </si>
  <si>
    <t>THI QTH-L1</t>
  </si>
  <si>
    <t>THI QTH-L2</t>
  </si>
  <si>
    <t>TB QTH-L1</t>
  </si>
  <si>
    <t>QUẢN TRỊ HỌC (Điểm chữ)</t>
  </si>
  <si>
    <t>QTH (Điểm 4)</t>
  </si>
  <si>
    <t>QTH 111</t>
  </si>
  <si>
    <t>QTH (2TC)</t>
  </si>
  <si>
    <t>THI PLĐC-L1</t>
  </si>
  <si>
    <t>THI PLĐC-L2</t>
  </si>
  <si>
    <t>TB PLĐC-L1</t>
  </si>
  <si>
    <t>PHÁP LUẬT ĐẠI CƯƠNG (Điểm chữ)</t>
  </si>
  <si>
    <t>PLĐC (Điểm 4)</t>
  </si>
  <si>
    <t>PLĐC 111</t>
  </si>
  <si>
    <t>PLĐC (2TC)</t>
  </si>
  <si>
    <t>Thủy</t>
  </si>
  <si>
    <t>Công</t>
  </si>
  <si>
    <t>Nguyễn Duy</t>
  </si>
  <si>
    <t>Vũ</t>
  </si>
  <si>
    <t>Hùng</t>
  </si>
  <si>
    <t>Dương</t>
  </si>
  <si>
    <t>CKT18</t>
  </si>
  <si>
    <t>11KT180101</t>
  </si>
  <si>
    <t>Nguyễn Lưu</t>
  </si>
  <si>
    <t>11KT180102</t>
  </si>
  <si>
    <t>11KT180103</t>
  </si>
  <si>
    <t>Bùi Ngọc</t>
  </si>
  <si>
    <t>11KT180104</t>
  </si>
  <si>
    <t>Chu Thị Thanh</t>
  </si>
  <si>
    <t>Chúc</t>
  </si>
  <si>
    <t>11KT180105</t>
  </si>
  <si>
    <t>Nguyễn Tiến</t>
  </si>
  <si>
    <t>Duy</t>
  </si>
  <si>
    <t>11KT180106</t>
  </si>
  <si>
    <t>Nguyễn Thùy</t>
  </si>
  <si>
    <t>11KT180107</t>
  </si>
  <si>
    <t>Nguyễn Thị</t>
  </si>
  <si>
    <t>Huệ</t>
  </si>
  <si>
    <t>11KT180108</t>
  </si>
  <si>
    <t>11KT180109</t>
  </si>
  <si>
    <t>Hoàng Văn</t>
  </si>
  <si>
    <t>11KT180110</t>
  </si>
  <si>
    <t>Trương Ngọc</t>
  </si>
  <si>
    <t>11KT180111</t>
  </si>
  <si>
    <t>11KT180112</t>
  </si>
  <si>
    <t>Nương</t>
  </si>
  <si>
    <t>11KT180113</t>
  </si>
  <si>
    <t xml:space="preserve">Lê Thị </t>
  </si>
  <si>
    <t>11KT180114</t>
  </si>
  <si>
    <t>Thơm</t>
  </si>
  <si>
    <t>11KT180115</t>
  </si>
  <si>
    <t>11KT180116</t>
  </si>
  <si>
    <t>Lê Phương</t>
  </si>
  <si>
    <t>11KT180117</t>
  </si>
  <si>
    <t>Trần Mai</t>
  </si>
  <si>
    <t>11KT180118</t>
  </si>
  <si>
    <t>Trần Thị</t>
  </si>
  <si>
    <t>Thật</t>
  </si>
  <si>
    <t>11KT180119</t>
  </si>
  <si>
    <t>Nguyễn Thị Hà</t>
  </si>
  <si>
    <t>Huế</t>
  </si>
  <si>
    <t>11KT180120</t>
  </si>
  <si>
    <t>Nguyễn Thị Thanh</t>
  </si>
  <si>
    <t>11CK090101</t>
  </si>
  <si>
    <t>Đào Tiến</t>
  </si>
  <si>
    <t>11CK090102</t>
  </si>
  <si>
    <t xml:space="preserve">Nguyễn Văn </t>
  </si>
  <si>
    <t>11CK090103</t>
  </si>
  <si>
    <t>Võ Ngọc</t>
  </si>
  <si>
    <t>11CK090104</t>
  </si>
  <si>
    <t>Hợp</t>
  </si>
  <si>
    <t>11CK090105</t>
  </si>
  <si>
    <t>Nguyễn Tuấn</t>
  </si>
  <si>
    <t>Hưng</t>
  </si>
  <si>
    <t>11CK090106</t>
  </si>
  <si>
    <t>Quý</t>
  </si>
  <si>
    <t>11CK090107</t>
  </si>
  <si>
    <t>Võ Minh</t>
  </si>
  <si>
    <t>Trung</t>
  </si>
  <si>
    <t>11CK090108</t>
  </si>
  <si>
    <t>Nguyễn Văn Công</t>
  </si>
  <si>
    <t>11CK090109</t>
  </si>
  <si>
    <t>Nguyễn Đức</t>
  </si>
  <si>
    <t>11CK090110</t>
  </si>
  <si>
    <t>Ngô Văn</t>
  </si>
  <si>
    <t>11CK090111</t>
  </si>
  <si>
    <t>11CK090112</t>
  </si>
  <si>
    <t xml:space="preserve">Phạm Thị </t>
  </si>
  <si>
    <t>Ninh</t>
  </si>
  <si>
    <t>11CK090113</t>
  </si>
  <si>
    <t>Tô Văn</t>
  </si>
  <si>
    <t>11CK090114</t>
  </si>
  <si>
    <t xml:space="preserve">Đỗ Khánh </t>
  </si>
  <si>
    <t>11CK090115</t>
  </si>
  <si>
    <t>Phạm Quang</t>
  </si>
  <si>
    <t>11CK090116</t>
  </si>
  <si>
    <t>Bùi Quang</t>
  </si>
  <si>
    <t>11CK090117</t>
  </si>
  <si>
    <t>Trương Quang</t>
  </si>
  <si>
    <t>Được</t>
  </si>
  <si>
    <t>11CK090118</t>
  </si>
  <si>
    <t>Trần Hữu</t>
  </si>
  <si>
    <t>11CK090119</t>
  </si>
  <si>
    <t>Nịnh Kim</t>
  </si>
  <si>
    <t>Hảo</t>
  </si>
  <si>
    <t>11CK090120</t>
  </si>
  <si>
    <t>11CK090121</t>
  </si>
  <si>
    <t>11CK090122</t>
  </si>
  <si>
    <t>Nguyễn Đình Anh</t>
  </si>
  <si>
    <t>11CK090123</t>
  </si>
  <si>
    <t>Phạm Duy</t>
  </si>
  <si>
    <t>11CK090124</t>
  </si>
  <si>
    <t>Lê Vũ</t>
  </si>
  <si>
    <t>Khuyên</t>
  </si>
  <si>
    <t>11CK090125</t>
  </si>
  <si>
    <t>11CK090126</t>
  </si>
  <si>
    <t>Đỗ Anh</t>
  </si>
  <si>
    <t>Hào</t>
  </si>
  <si>
    <t>11CK090127</t>
  </si>
  <si>
    <t>Nguyễn Vũ</t>
  </si>
  <si>
    <t>11CK090128</t>
  </si>
  <si>
    <t>11CK090129</t>
  </si>
  <si>
    <t>Nguyễn Phúc</t>
  </si>
  <si>
    <t>Chinh</t>
  </si>
  <si>
    <t>11CK090130</t>
  </si>
  <si>
    <t>11CK090131</t>
  </si>
  <si>
    <t>Trịnh Phạm</t>
  </si>
  <si>
    <t>Đô</t>
  </si>
  <si>
    <t>11CK090132</t>
  </si>
  <si>
    <t>11CK090133</t>
  </si>
  <si>
    <t>Nguyễn Thanh</t>
  </si>
  <si>
    <t>11CK090134</t>
  </si>
  <si>
    <t>11CK090135</t>
  </si>
  <si>
    <t>11CK090136</t>
  </si>
  <si>
    <t>11CK090137</t>
  </si>
  <si>
    <t>Vũ Khắc</t>
  </si>
  <si>
    <t>Vương</t>
  </si>
  <si>
    <t>11CK090138</t>
  </si>
  <si>
    <t>11CK090139</t>
  </si>
  <si>
    <t>Nguyễn Trí</t>
  </si>
  <si>
    <t>11CK090140</t>
  </si>
  <si>
    <t>11CK090141</t>
  </si>
  <si>
    <t>Chu Đức</t>
  </si>
  <si>
    <t>Hoàn</t>
  </si>
  <si>
    <t>11CK090142</t>
  </si>
  <si>
    <t>11CK090143</t>
  </si>
  <si>
    <t>11CK090144</t>
  </si>
  <si>
    <t>Bùi Văn</t>
  </si>
  <si>
    <t xml:space="preserve">XÉT LÊN LỚP (TBC HỌC KỲ)
</t>
  </si>
  <si>
    <t xml:space="preserve">XÉT LÊN LỚP
 (Họp HĐ)
</t>
  </si>
  <si>
    <t>GDTC(2TC)111</t>
  </si>
  <si>
    <t>GDQP VÀ AN NINH(3TC)111</t>
  </si>
  <si>
    <t>THI PL-L1</t>
  </si>
  <si>
    <t>THI PL-L2</t>
  </si>
  <si>
    <t>TB PL-L1</t>
  </si>
  <si>
    <t>PL 111</t>
  </si>
  <si>
    <t>PHÁP LUẬT(Điểm chữ)</t>
  </si>
  <si>
    <t>PL(Điểm 4)</t>
  </si>
  <si>
    <t>PL(2TC)</t>
  </si>
  <si>
    <t>PL (2TC)</t>
  </si>
  <si>
    <t>11CK090145</t>
  </si>
  <si>
    <t xml:space="preserve">Nguyễn Đức </t>
  </si>
  <si>
    <t>11CK090146</t>
  </si>
  <si>
    <t>Bảo</t>
  </si>
  <si>
    <t>11CK090147</t>
  </si>
  <si>
    <t>Đinh Văn</t>
  </si>
  <si>
    <t>Long</t>
  </si>
  <si>
    <t>11CK090148</t>
  </si>
  <si>
    <t>Hà Duy</t>
  </si>
  <si>
    <t>11CK090149</t>
  </si>
  <si>
    <t>Vương Đình</t>
  </si>
  <si>
    <t>Diệm</t>
  </si>
  <si>
    <t>11CK090150</t>
  </si>
  <si>
    <t>Trần Duy</t>
  </si>
  <si>
    <t>11CK090151</t>
  </si>
  <si>
    <t>Hoàng Khánh</t>
  </si>
  <si>
    <t>11CK090152</t>
  </si>
  <si>
    <t>Vũ Văn</t>
  </si>
  <si>
    <t>Đoàn</t>
  </si>
  <si>
    <t>11CK090153</t>
  </si>
  <si>
    <t>Phạm Như</t>
  </si>
  <si>
    <t>11CK090154</t>
  </si>
  <si>
    <t xml:space="preserve">Phạm Anh </t>
  </si>
  <si>
    <t>Sơn</t>
  </si>
  <si>
    <t>11CK090155</t>
  </si>
  <si>
    <t>Nguyễn Hồng</t>
  </si>
  <si>
    <t>Thắng</t>
  </si>
  <si>
    <t>11CK090156</t>
  </si>
  <si>
    <t>Khương</t>
  </si>
  <si>
    <t>04/05/1998</t>
  </si>
  <si>
    <t>25/10/1994</t>
  </si>
  <si>
    <t>22/02/1999</t>
  </si>
  <si>
    <t>14/01/1981</t>
  </si>
  <si>
    <t>21/05/1994</t>
  </si>
  <si>
    <t>22/11/2001</t>
  </si>
  <si>
    <t>27/11/1993</t>
  </si>
  <si>
    <t>07/07/2001</t>
  </si>
  <si>
    <t>14/05/1999</t>
  </si>
  <si>
    <t>08/02/2000</t>
  </si>
  <si>
    <t>13/12/1994</t>
  </si>
  <si>
    <t>18/11/2001</t>
  </si>
  <si>
    <t>01/12/2000</t>
  </si>
  <si>
    <t>19/10/2002</t>
  </si>
  <si>
    <t>11/01/2002</t>
  </si>
  <si>
    <t>09/12/2002</t>
  </si>
  <si>
    <t>25/08/2002</t>
  </si>
  <si>
    <t>29/04/2002</t>
  </si>
  <si>
    <t>23/11/2002</t>
  </si>
  <si>
    <t>29/10/2002</t>
  </si>
  <si>
    <t>12/06/2002</t>
  </si>
  <si>
    <t>23/09/2002</t>
  </si>
  <si>
    <t>04/02/2001</t>
  </si>
  <si>
    <t>04/07/2002</t>
  </si>
  <si>
    <t>03/12/2002</t>
  </si>
  <si>
    <t>06/06/2002</t>
  </si>
  <si>
    <t>01/10/2002</t>
  </si>
  <si>
    <t>24/05/2002</t>
  </si>
  <si>
    <t>21/05/2002</t>
  </si>
  <si>
    <t>15/06/2002</t>
  </si>
  <si>
    <t>18/10/2002</t>
  </si>
  <si>
    <t>01/12/2002</t>
  </si>
  <si>
    <t>17/07/2001</t>
  </si>
  <si>
    <t>05/10/2001</t>
  </si>
  <si>
    <t>08/09/2001</t>
  </si>
  <si>
    <t>16/04/1999</t>
  </si>
  <si>
    <t>13/02/2002</t>
  </si>
  <si>
    <t>14/05/2002</t>
  </si>
  <si>
    <t>01/04/2001</t>
  </si>
  <si>
    <t>13/09/1996</t>
  </si>
  <si>
    <t>13/07/1998</t>
  </si>
  <si>
    <t>13/09/2001</t>
  </si>
  <si>
    <t>02/10/2002</t>
  </si>
  <si>
    <t>05/01/2002</t>
  </si>
  <si>
    <t>22/01/2002</t>
  </si>
  <si>
    <t>04/12/2002</t>
  </si>
  <si>
    <t>23/01/2001</t>
  </si>
  <si>
    <t>01/08/2002</t>
  </si>
  <si>
    <t>23/04/2002</t>
  </si>
  <si>
    <t>04/10/2002</t>
  </si>
  <si>
    <t>09/09/2002</t>
  </si>
  <si>
    <t>14/04/2000</t>
  </si>
  <si>
    <t>07/04/2000</t>
  </si>
  <si>
    <t>01/02/2000</t>
  </si>
  <si>
    <t>17/11/2001</t>
  </si>
  <si>
    <t>Bệnh viện thị xã Hưng Yên</t>
  </si>
  <si>
    <t>Đông Triều - Quảng Ninh</t>
  </si>
  <si>
    <t>Thiệu Hóa - Thanh Hóa</t>
  </si>
  <si>
    <t>Nam Phong - TP Nam Định</t>
  </si>
  <si>
    <t>Yên Lập - Phú Thọ</t>
  </si>
  <si>
    <t>Hai Bà Trưng - Hà Nội</t>
  </si>
  <si>
    <t>Hữu Lũng - Lạng Sơn</t>
  </si>
  <si>
    <t>Hàm Yên - Tuyên Quang</t>
  </si>
  <si>
    <t>Ứng Hòa - Hà Nội</t>
  </si>
  <si>
    <t>Nông Cống - Thanh Hóa</t>
  </si>
  <si>
    <t>Hoa Lư - Ninh Bình</t>
  </si>
  <si>
    <t>Vĩnh Tường - Vĩnh Phúc</t>
  </si>
  <si>
    <t>Hoằng Hóa - Thanh Hóa</t>
  </si>
  <si>
    <t>Sông Lô - Vĩnh Phúc</t>
  </si>
  <si>
    <t>Quỳnh Phụ - Thái Bình</t>
  </si>
  <si>
    <t>Tây Hồ - Hà Nội</t>
  </si>
  <si>
    <t>Vị Xuyên - Hà Giang</t>
  </si>
  <si>
    <t>Thái Thụy - Thái Bình</t>
  </si>
  <si>
    <t>Thạch Thành - Thanh Hóa</t>
  </si>
  <si>
    <t>Đông Cương - TP Thanh Hóa</t>
  </si>
  <si>
    <t>Chiêm Hóa - Tuyên Quang</t>
  </si>
  <si>
    <t>Thanh Oai - Hà Nội</t>
  </si>
  <si>
    <t>Lý Nhân - Hà Nam</t>
  </si>
  <si>
    <t>Mỹ Đức - Hà Nội</t>
  </si>
  <si>
    <t>Khoái Châu - Hưng Yên</t>
  </si>
  <si>
    <t>Thạch Ha - Hà Tĩnh</t>
  </si>
  <si>
    <t>Phủ Lý - Hà Nam</t>
  </si>
  <si>
    <t>11KT180121</t>
  </si>
  <si>
    <t>Bùi Thị Thanh</t>
  </si>
  <si>
    <t>11KT180122</t>
  </si>
  <si>
    <t>Nguyễn Thị Ngọc</t>
  </si>
  <si>
    <t>Ánh</t>
  </si>
  <si>
    <t>11KT180123</t>
  </si>
  <si>
    <t>Kim Thị Thu</t>
  </si>
  <si>
    <t>Hương</t>
  </si>
  <si>
    <t>11KT180124</t>
  </si>
  <si>
    <t>Yến</t>
  </si>
  <si>
    <t>11KT180125</t>
  </si>
  <si>
    <t>Hà Hải</t>
  </si>
  <si>
    <t>Hà</t>
  </si>
  <si>
    <t>11KT180126</t>
  </si>
  <si>
    <t>Nguyễn Văn Đức</t>
  </si>
  <si>
    <t>11KT180127</t>
  </si>
  <si>
    <t>Trần Mạnh</t>
  </si>
  <si>
    <t>Tiến</t>
  </si>
  <si>
    <t>11KT180128</t>
  </si>
  <si>
    <t>Nguyễn Thị Thúy</t>
  </si>
  <si>
    <t>Hằng</t>
  </si>
  <si>
    <t>11KT180129</t>
  </si>
  <si>
    <t>Mai</t>
  </si>
  <si>
    <t>11KT180130</t>
  </si>
  <si>
    <t>Bùi Anh</t>
  </si>
  <si>
    <t>Tuấn</t>
  </si>
  <si>
    <t>11KT180131</t>
  </si>
  <si>
    <t>Tuyền</t>
  </si>
  <si>
    <t>28/04/1993</t>
  </si>
  <si>
    <t>28/02/2002</t>
  </si>
  <si>
    <t>06/11/2002</t>
  </si>
  <si>
    <t>27/08/2002</t>
  </si>
  <si>
    <t>18/09/2002</t>
  </si>
  <si>
    <t>18/07/2001</t>
  </si>
  <si>
    <t>15/09/2000</t>
  </si>
  <si>
    <t>15/01/2000</t>
  </si>
  <si>
    <t>14/10/1999</t>
  </si>
  <si>
    <t>10/06/2001</t>
  </si>
  <si>
    <t>30/06/2002</t>
  </si>
  <si>
    <t>17/03/2002</t>
  </si>
  <si>
    <t>18/01/2002</t>
  </si>
  <si>
    <t>14/03/2002</t>
  </si>
  <si>
    <t>13/10/2002</t>
  </si>
  <si>
    <t>03/11/2002</t>
  </si>
  <si>
    <t>25/02/2002</t>
  </si>
  <si>
    <t>23/07/2002</t>
  </si>
  <si>
    <t>31/10/2002</t>
  </si>
  <si>
    <t>26/01/2002</t>
  </si>
  <si>
    <t>08/06/2002</t>
  </si>
  <si>
    <t>10/11/2002</t>
  </si>
  <si>
    <t>05/11/2002</t>
  </si>
  <si>
    <t>17/09/2002</t>
  </si>
  <si>
    <t>30/11/2002</t>
  </si>
  <si>
    <t>25/07/2002</t>
  </si>
  <si>
    <t>17/10/2002</t>
  </si>
  <si>
    <t>11/12/2001</t>
  </si>
  <si>
    <t>11/02/1995</t>
  </si>
  <si>
    <t>Bệnh viện Hà Đông</t>
  </si>
  <si>
    <t>Thị xã Hà Giang</t>
  </si>
  <si>
    <t>Quốc Oai - Hà Nội</t>
  </si>
  <si>
    <t>Mộc Châu - Sơn La</t>
  </si>
  <si>
    <t>Tiên Lãng - Hải Phòng</t>
  </si>
  <si>
    <t>Hoàng Mai - Hà Nội</t>
  </si>
  <si>
    <t>Anh Sơn - Nghệ An</t>
  </si>
  <si>
    <t>Vụ Bản - Nam Định</t>
  </si>
  <si>
    <t>Mê Linh - Vĩnh Phúc</t>
  </si>
  <si>
    <t>Thanh Miện - Hải Dương</t>
  </si>
  <si>
    <t>Gia Viễn - Ninh Bình</t>
  </si>
  <si>
    <t>Hạ Hòa - Phú Thọ</t>
  </si>
  <si>
    <t>11CK090157</t>
  </si>
  <si>
    <t>Trần Gia</t>
  </si>
  <si>
    <t>Hiển</t>
  </si>
  <si>
    <t>11CK090158</t>
  </si>
  <si>
    <t>11CK090159</t>
  </si>
  <si>
    <t>Nguyễn Trung</t>
  </si>
  <si>
    <t>11KT180132</t>
  </si>
  <si>
    <t>Đỗ Công</t>
  </si>
  <si>
    <t>Hậu</t>
  </si>
  <si>
    <t>11KT180133</t>
  </si>
  <si>
    <t>Kiều Xuân</t>
  </si>
  <si>
    <t>Lợi</t>
  </si>
  <si>
    <t>11KT180134</t>
  </si>
  <si>
    <t>Vũ Xuân</t>
  </si>
  <si>
    <t>Rút hồ sơ</t>
  </si>
  <si>
    <t>Chuyển từ CX21.4 sang</t>
  </si>
  <si>
    <t>QĐXT số 415 ngày 28/12/2020</t>
  </si>
  <si>
    <t>CKT16.1</t>
  </si>
  <si>
    <t>11KT160106</t>
  </si>
  <si>
    <t>Lê Thị Thùy</t>
  </si>
  <si>
    <t>QĐ V/v tiếp nhận sinh viên số 14 ngày 7/1/2021; BLKQHT số 135 ngày 12/5/2020</t>
  </si>
  <si>
    <t>13/07/2000</t>
  </si>
  <si>
    <t>QĐXT số 32 ngày 18/1/2021</t>
  </si>
  <si>
    <t>CK9(CK8)</t>
  </si>
  <si>
    <t>CB1</t>
  </si>
  <si>
    <t>Nhập học muộn</t>
  </si>
  <si>
    <t>R</t>
  </si>
  <si>
    <t>28/06/1998</t>
  </si>
  <si>
    <t>Nhập học muộn T11/2020; Đã TN CK6 học thêm ngành khác bố trí vào CKT18</t>
  </si>
  <si>
    <t>Học cùng CK8; Đã TN CX17.4 học thêm ngành khác bổ trí vào lớp CK9</t>
  </si>
  <si>
    <t>CK10</t>
  </si>
  <si>
    <t xml:space="preserve">Cao Lâm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</si>
</sst>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33">
    <font>
      <sz val="10"/>
      <color rgb="FF000000"/>
      <name val="Arial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3.5"/>
      <color rgb="FF0000CC"/>
      <name val="Times New Roman"/>
      <family val="1"/>
    </font>
    <font>
      <sz val="13.5"/>
      <color rgb="FF0000CC"/>
      <name val="Times New Roman"/>
      <family val="1"/>
    </font>
    <font>
      <sz val="13"/>
      <color rgb="FF000000"/>
      <name val="Arial"/>
      <family val="2"/>
    </font>
    <font>
      <i/>
      <sz val="13.5"/>
      <color rgb="FF000000"/>
      <name val="Times New Roman"/>
      <family val="1"/>
    </font>
    <font>
      <sz val="13"/>
      <color rgb="FF000000"/>
      <name val="Times New Roman"/>
      <family val="1"/>
    </font>
    <font>
      <sz val="13.5"/>
      <color rgb="FF000000"/>
      <name val="Arial"/>
      <family val="2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3.5"/>
      <color rgb="FFFF0000"/>
      <name val="Times New Roman"/>
      <family val="1"/>
    </font>
    <font>
      <b/>
      <sz val="13.5"/>
      <color rgb="FFFF0000"/>
      <name val="Times New Roman"/>
      <family val="1"/>
    </font>
    <font>
      <sz val="12.5"/>
      <color rgb="FF0000CC"/>
      <name val="Times New Roman"/>
      <family val="1"/>
    </font>
    <font>
      <sz val="10"/>
      <color rgb="FF000000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0000CC"/>
      <name val="Times New Roman"/>
      <family val="1"/>
    </font>
    <font>
      <b/>
      <sz val="13"/>
      <color rgb="FFCC00FF"/>
      <name val="Times New Roman"/>
      <family val="1"/>
    </font>
    <font>
      <b/>
      <sz val="13.5"/>
      <color rgb="FFCC00FF"/>
      <name val="Times New Roman"/>
      <family val="1"/>
    </font>
    <font>
      <sz val="13"/>
      <color theme="1"/>
      <name val="Times New Roman"/>
      <family val="1"/>
    </font>
    <font>
      <sz val="13.5"/>
      <color theme="1"/>
      <name val="Times New Roman"/>
      <family val="1"/>
    </font>
    <font>
      <b/>
      <sz val="13.5"/>
      <color theme="1"/>
      <name val="Times New Roman"/>
      <family val="1"/>
    </font>
    <font>
      <sz val="14"/>
      <color theme="1"/>
      <name val="Times New Roman"/>
      <family val="1"/>
    </font>
    <font>
      <sz val="13.5"/>
      <name val="Times New Roman"/>
      <family val="1"/>
    </font>
    <font>
      <sz val="13.5"/>
      <name val="Times New Roman"/>
      <family val="1"/>
      <charset val="163"/>
    </font>
    <font>
      <sz val="13.5"/>
      <color indexed="8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sz val="12"/>
      <color theme="1"/>
      <name val="Times New Roman"/>
      <family val="1"/>
    </font>
    <font>
      <sz val="10"/>
      <color rgb="FF000000"/>
      <name val="Arial"/>
    </font>
    <font>
      <sz val="10"/>
      <color rgb="FFFF0000"/>
      <name val="Times New Roman"/>
      <family val="1"/>
    </font>
    <font>
      <sz val="14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0" tint="-0.499984740745262"/>
        <bgColor rgb="FF000000"/>
      </patternFill>
    </fill>
  </fills>
  <borders count="9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ck">
        <color rgb="FF000000"/>
      </right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ck">
        <color rgb="FF000000"/>
      </right>
      <top style="hair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hair">
        <color rgb="FF000000"/>
      </bottom>
      <diagonal/>
    </border>
    <border>
      <left style="hair">
        <color rgb="FF000000"/>
      </left>
      <right style="thick">
        <color rgb="FF000000"/>
      </right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indexed="64"/>
      </right>
      <top style="hair">
        <color rgb="FF000000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ck">
        <color rgb="FF000000"/>
      </right>
      <top style="hair">
        <color rgb="FF000000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hair">
        <color rgb="FF000000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rgb="FF000000"/>
      </left>
      <right style="thick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ck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hair">
        <color indexed="64"/>
      </top>
      <bottom style="hair">
        <color indexed="64"/>
      </bottom>
      <diagonal/>
    </border>
    <border>
      <left style="thick">
        <color rgb="FF000000"/>
      </left>
      <right/>
      <top style="thin">
        <color rgb="FF000000"/>
      </top>
      <bottom style="hair">
        <color rgb="FF000000"/>
      </bottom>
      <diagonal/>
    </border>
    <border>
      <left style="thick">
        <color rgb="FF000000"/>
      </left>
      <right/>
      <top/>
      <bottom style="hair">
        <color rgb="FF000000"/>
      </bottom>
      <diagonal/>
    </border>
    <border>
      <left style="thick">
        <color rgb="FF000000"/>
      </left>
      <right/>
      <top style="hair">
        <color rgb="FF000000"/>
      </top>
      <bottom style="hair">
        <color rgb="FF000000"/>
      </bottom>
      <diagonal/>
    </border>
    <border>
      <left style="thick">
        <color rgb="FF000000"/>
      </left>
      <right/>
      <top style="hair">
        <color rgb="FF000000"/>
      </top>
      <bottom/>
      <diagonal/>
    </border>
    <border>
      <left style="thick">
        <color rgb="FF000000"/>
      </left>
      <right/>
      <top style="hair">
        <color indexed="64"/>
      </top>
      <bottom style="hair">
        <color indexed="64"/>
      </bottom>
      <diagonal/>
    </border>
    <border>
      <left style="thick">
        <color rgb="FF000000"/>
      </left>
      <right/>
      <top style="hair">
        <color indexed="64"/>
      </top>
      <bottom/>
      <diagonal/>
    </border>
    <border>
      <left style="thick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rgb="FF000000"/>
      </bottom>
      <diagonal/>
    </border>
    <border>
      <left style="thick">
        <color indexed="64"/>
      </left>
      <right/>
      <top style="hair">
        <color rgb="FF000000"/>
      </top>
      <bottom style="hair">
        <color rgb="FF000000"/>
      </bottom>
      <diagonal/>
    </border>
    <border>
      <left style="thick">
        <color indexed="64"/>
      </left>
      <right/>
      <top style="hair">
        <color rgb="FF000000"/>
      </top>
      <bottom/>
      <diagonal/>
    </border>
    <border>
      <left style="thick">
        <color indexed="64"/>
      </left>
      <right/>
      <top style="hair">
        <color rgb="FF000000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indexed="64"/>
      </bottom>
      <diagonal/>
    </border>
    <border>
      <left style="thin">
        <color indexed="64"/>
      </left>
      <right style="thick">
        <color rgb="FF000000"/>
      </right>
      <top style="hair">
        <color rgb="FF000000"/>
      </top>
      <bottom/>
      <diagonal/>
    </border>
    <border>
      <left style="thin">
        <color rgb="FF000000"/>
      </left>
      <right style="thick">
        <color indexed="64"/>
      </right>
      <top style="hair">
        <color rgb="FF000000"/>
      </top>
      <bottom/>
      <diagonal/>
    </border>
    <border>
      <left/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indexed="64"/>
      </left>
      <right style="thick">
        <color rgb="FF000000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8" fillId="0" borderId="0"/>
    <xf numFmtId="43" fontId="30" fillId="0" borderId="0" applyFont="0" applyFill="0" applyBorder="0" applyAlignment="0" applyProtection="0"/>
  </cellStyleXfs>
  <cellXfs count="60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2" fillId="2" borderId="4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Border="1" applyAlignment="1" applyProtection="1">
      <alignment horizontal="center"/>
    </xf>
    <xf numFmtId="164" fontId="1" fillId="3" borderId="4" xfId="0" applyNumberFormat="1" applyFont="1" applyFill="1" applyBorder="1" applyAlignment="1" applyProtection="1">
      <alignment horizontal="center"/>
    </xf>
    <xf numFmtId="164" fontId="1" fillId="2" borderId="4" xfId="0" applyNumberFormat="1" applyFont="1" applyFill="1" applyBorder="1" applyAlignment="1" applyProtection="1">
      <alignment horizontal="center"/>
    </xf>
    <xf numFmtId="164" fontId="4" fillId="2" borderId="4" xfId="0" applyNumberFormat="1" applyFont="1" applyFill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 textRotation="90"/>
    </xf>
    <xf numFmtId="1" fontId="2" fillId="2" borderId="5" xfId="0" applyNumberFormat="1" applyFont="1" applyFill="1" applyBorder="1" applyAlignment="1" applyProtection="1">
      <alignment horizontal="center" vertical="center"/>
    </xf>
    <xf numFmtId="164" fontId="4" fillId="2" borderId="5" xfId="0" applyNumberFormat="1" applyFont="1" applyFill="1" applyBorder="1" applyAlignment="1" applyProtection="1">
      <alignment horizontal="center"/>
    </xf>
    <xf numFmtId="164" fontId="1" fillId="2" borderId="5" xfId="0" applyNumberFormat="1" applyFont="1" applyFill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 textRotation="90"/>
    </xf>
    <xf numFmtId="0" fontId="8" fillId="0" borderId="4" xfId="0" applyFont="1" applyBorder="1" applyProtection="1"/>
    <xf numFmtId="0" fontId="2" fillId="0" borderId="7" xfId="0" applyFont="1" applyBorder="1" applyProtection="1"/>
    <xf numFmtId="0" fontId="2" fillId="0" borderId="4" xfId="0" applyFont="1" applyBorder="1" applyProtection="1"/>
    <xf numFmtId="164" fontId="2" fillId="0" borderId="5" xfId="0" applyNumberFormat="1" applyFont="1" applyBorder="1" applyAlignment="1" applyProtection="1">
      <alignment horizontal="center"/>
    </xf>
    <xf numFmtId="164" fontId="1" fillId="3" borderId="5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8" fillId="0" borderId="0" xfId="0" applyFont="1" applyProtection="1"/>
    <xf numFmtId="0" fontId="2" fillId="0" borderId="0" xfId="0" applyFont="1" applyProtection="1"/>
    <xf numFmtId="0" fontId="8" fillId="2" borderId="0" xfId="0" applyFont="1" applyFill="1" applyProtection="1"/>
    <xf numFmtId="0" fontId="2" fillId="0" borderId="7" xfId="0" applyFont="1" applyBorder="1" applyProtection="1"/>
    <xf numFmtId="164" fontId="4" fillId="2" borderId="4" xfId="0" applyNumberFormat="1" applyFont="1" applyFill="1" applyBorder="1" applyAlignment="1" applyProtection="1">
      <alignment horizontal="center"/>
    </xf>
    <xf numFmtId="164" fontId="1" fillId="2" borderId="4" xfId="0" applyNumberFormat="1" applyFont="1" applyFill="1" applyBorder="1" applyAlignment="1" applyProtection="1">
      <alignment horizontal="center"/>
    </xf>
    <xf numFmtId="164" fontId="1" fillId="3" borderId="4" xfId="0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6" fillId="4" borderId="16" xfId="0" applyFont="1" applyFill="1" applyBorder="1" applyAlignment="1" applyProtection="1">
      <alignment horizontal="center" textRotation="90"/>
    </xf>
    <xf numFmtId="0" fontId="6" fillId="4" borderId="7" xfId="0" applyFont="1" applyFill="1" applyBorder="1" applyAlignment="1" applyProtection="1">
      <alignment horizontal="center" textRotation="90"/>
    </xf>
    <xf numFmtId="0" fontId="8" fillId="0" borderId="16" xfId="0" applyFont="1" applyBorder="1" applyProtection="1"/>
    <xf numFmtId="164" fontId="7" fillId="2" borderId="17" xfId="0" applyNumberFormat="1" applyFont="1" applyFill="1" applyBorder="1" applyAlignment="1" applyProtection="1">
      <alignment horizontal="center"/>
    </xf>
    <xf numFmtId="0" fontId="6" fillId="4" borderId="19" xfId="0" applyFont="1" applyFill="1" applyBorder="1" applyAlignment="1" applyProtection="1">
      <alignment horizontal="center" textRotation="90"/>
    </xf>
    <xf numFmtId="164" fontId="2" fillId="0" borderId="18" xfId="0" applyNumberFormat="1" applyFont="1" applyBorder="1" applyAlignment="1" applyProtection="1">
      <alignment horizontal="center"/>
    </xf>
    <xf numFmtId="164" fontId="2" fillId="2" borderId="18" xfId="0" applyNumberFormat="1" applyFont="1" applyFill="1" applyBorder="1" applyAlignment="1" applyProtection="1">
      <alignment horizontal="center"/>
    </xf>
    <xf numFmtId="164" fontId="2" fillId="2" borderId="15" xfId="0" applyNumberFormat="1" applyFont="1" applyFill="1" applyBorder="1" applyAlignment="1" applyProtection="1">
      <alignment horizontal="center"/>
    </xf>
    <xf numFmtId="164" fontId="2" fillId="2" borderId="8" xfId="0" applyNumberFormat="1" applyFont="1" applyFill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 textRotation="90"/>
    </xf>
    <xf numFmtId="0" fontId="2" fillId="0" borderId="11" xfId="0" applyFont="1" applyBorder="1" applyAlignment="1" applyProtection="1">
      <alignment horizontal="center" textRotation="90"/>
    </xf>
    <xf numFmtId="0" fontId="2" fillId="0" borderId="11" xfId="0" applyFont="1" applyBorder="1" applyAlignment="1" applyProtection="1">
      <alignment textRotation="90"/>
    </xf>
    <xf numFmtId="0" fontId="6" fillId="0" borderId="11" xfId="0" applyFont="1" applyBorder="1" applyAlignment="1" applyProtection="1">
      <alignment textRotation="90"/>
    </xf>
    <xf numFmtId="0" fontId="6" fillId="2" borderId="21" xfId="0" applyFont="1" applyFill="1" applyBorder="1" applyAlignment="1" applyProtection="1">
      <alignment textRotation="90"/>
    </xf>
    <xf numFmtId="0" fontId="6" fillId="4" borderId="21" xfId="0" applyFont="1" applyFill="1" applyBorder="1" applyAlignment="1" applyProtection="1">
      <alignment textRotation="90"/>
    </xf>
    <xf numFmtId="0" fontId="12" fillId="3" borderId="11" xfId="0" applyFont="1" applyFill="1" applyBorder="1" applyAlignment="1" applyProtection="1">
      <alignment textRotation="90"/>
    </xf>
    <xf numFmtId="0" fontId="3" fillId="2" borderId="11" xfId="0" applyFont="1" applyFill="1" applyBorder="1" applyAlignment="1" applyProtection="1">
      <alignment textRotation="90"/>
    </xf>
    <xf numFmtId="0" fontId="1" fillId="2" borderId="11" xfId="0" applyFont="1" applyFill="1" applyBorder="1" applyAlignment="1" applyProtection="1">
      <alignment textRotation="90"/>
    </xf>
    <xf numFmtId="0" fontId="2" fillId="0" borderId="17" xfId="0" applyFont="1" applyBorder="1" applyAlignment="1" applyProtection="1">
      <alignment horizontal="center" textRotation="90"/>
    </xf>
    <xf numFmtId="0" fontId="2" fillId="0" borderId="5" xfId="0" applyFont="1" applyBorder="1" applyAlignment="1" applyProtection="1">
      <alignment horizontal="center" textRotation="90"/>
    </xf>
    <xf numFmtId="0" fontId="2" fillId="0" borderId="5" xfId="0" applyFont="1" applyBorder="1" applyAlignment="1" applyProtection="1">
      <alignment textRotation="90"/>
    </xf>
    <xf numFmtId="0" fontId="12" fillId="3" borderId="5" xfId="0" applyFont="1" applyFill="1" applyBorder="1" applyAlignment="1" applyProtection="1">
      <alignment textRotation="90"/>
    </xf>
    <xf numFmtId="0" fontId="3" fillId="2" borderId="5" xfId="0" applyFont="1" applyFill="1" applyBorder="1" applyAlignment="1" applyProtection="1">
      <alignment textRotation="90"/>
    </xf>
    <xf numFmtId="0" fontId="1" fillId="2" borderId="5" xfId="0" applyFont="1" applyFill="1" applyBorder="1" applyAlignment="1" applyProtection="1">
      <alignment textRotation="90"/>
    </xf>
    <xf numFmtId="0" fontId="6" fillId="0" borderId="5" xfId="0" applyFont="1" applyBorder="1" applyAlignment="1" applyProtection="1">
      <alignment textRotation="90"/>
    </xf>
    <xf numFmtId="0" fontId="6" fillId="4" borderId="19" xfId="0" applyFont="1" applyFill="1" applyBorder="1" applyAlignment="1" applyProtection="1">
      <alignment textRotation="90"/>
    </xf>
    <xf numFmtId="164" fontId="4" fillId="2" borderId="24" xfId="0" applyNumberFormat="1" applyFont="1" applyFill="1" applyBorder="1" applyAlignment="1" applyProtection="1">
      <alignment horizontal="center"/>
    </xf>
    <xf numFmtId="0" fontId="1" fillId="2" borderId="20" xfId="0" applyFont="1" applyFill="1" applyBorder="1" applyAlignment="1" applyProtection="1">
      <alignment textRotation="90"/>
    </xf>
    <xf numFmtId="164" fontId="2" fillId="0" borderId="24" xfId="0" applyNumberFormat="1" applyFont="1" applyBorder="1" applyAlignment="1" applyProtection="1">
      <alignment horizontal="center"/>
    </xf>
    <xf numFmtId="164" fontId="1" fillId="3" borderId="24" xfId="0" applyNumberFormat="1" applyFont="1" applyFill="1" applyBorder="1" applyAlignment="1" applyProtection="1">
      <alignment horizontal="center"/>
    </xf>
    <xf numFmtId="164" fontId="1" fillId="2" borderId="24" xfId="0" applyNumberFormat="1" applyFont="1" applyFill="1" applyBorder="1" applyAlignment="1" applyProtection="1">
      <alignment horizontal="center"/>
    </xf>
    <xf numFmtId="0" fontId="6" fillId="2" borderId="19" xfId="0" applyFont="1" applyFill="1" applyBorder="1" applyAlignment="1" applyProtection="1">
      <alignment textRotation="90"/>
    </xf>
    <xf numFmtId="164" fontId="1" fillId="2" borderId="25" xfId="0" applyNumberFormat="1" applyFont="1" applyFill="1" applyBorder="1" applyAlignment="1" applyProtection="1">
      <alignment horizontal="center"/>
    </xf>
    <xf numFmtId="0" fontId="1" fillId="2" borderId="20" xfId="0" applyFont="1" applyFill="1" applyBorder="1" applyAlignment="1" applyProtection="1">
      <alignment horizontal="center" textRotation="90"/>
    </xf>
    <xf numFmtId="0" fontId="3" fillId="2" borderId="11" xfId="0" applyFont="1" applyFill="1" applyBorder="1" applyAlignment="1" applyProtection="1">
      <alignment horizontal="center" textRotation="90"/>
    </xf>
    <xf numFmtId="164" fontId="2" fillId="0" borderId="6" xfId="0" applyNumberFormat="1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textRotation="90"/>
    </xf>
    <xf numFmtId="0" fontId="1" fillId="5" borderId="5" xfId="0" applyFont="1" applyFill="1" applyBorder="1" applyAlignment="1" applyProtection="1">
      <alignment textRotation="90"/>
    </xf>
    <xf numFmtId="0" fontId="1" fillId="5" borderId="11" xfId="0" applyFont="1" applyFill="1" applyBorder="1" applyAlignment="1" applyProtection="1">
      <alignment textRotation="90"/>
    </xf>
    <xf numFmtId="0" fontId="1" fillId="5" borderId="22" xfId="0" applyFont="1" applyFill="1" applyBorder="1" applyAlignment="1" applyProtection="1">
      <alignment textRotation="90"/>
    </xf>
    <xf numFmtId="0" fontId="1" fillId="5" borderId="11" xfId="0" applyFont="1" applyFill="1" applyBorder="1" applyAlignment="1" applyProtection="1">
      <alignment textRotation="90"/>
    </xf>
    <xf numFmtId="2" fontId="13" fillId="0" borderId="19" xfId="0" applyNumberFormat="1" applyFont="1" applyBorder="1" applyAlignment="1" applyProtection="1">
      <alignment horizontal="center"/>
    </xf>
    <xf numFmtId="2" fontId="13" fillId="0" borderId="16" xfId="0" applyNumberFormat="1" applyFont="1" applyBorder="1" applyAlignment="1" applyProtection="1">
      <alignment horizontal="center"/>
    </xf>
    <xf numFmtId="2" fontId="13" fillId="0" borderId="29" xfId="0" applyNumberFormat="1" applyFont="1" applyBorder="1" applyAlignment="1" applyProtection="1">
      <alignment horizontal="center"/>
    </xf>
    <xf numFmtId="2" fontId="13" fillId="0" borderId="30" xfId="0" applyNumberFormat="1" applyFont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 vertical="justify" textRotation="90"/>
    </xf>
    <xf numFmtId="0" fontId="1" fillId="2" borderId="19" xfId="0" applyFont="1" applyFill="1" applyBorder="1" applyAlignment="1" applyProtection="1">
      <alignment horizontal="center" vertical="justify" textRotation="90"/>
    </xf>
    <xf numFmtId="0" fontId="3" fillId="2" borderId="1" xfId="0" applyFont="1" applyFill="1" applyBorder="1" applyAlignment="1" applyProtection="1">
      <alignment horizontal="center" textRotation="90"/>
    </xf>
    <xf numFmtId="0" fontId="1" fillId="5" borderId="2" xfId="0" applyFont="1" applyFill="1" applyBorder="1" applyAlignment="1" applyProtection="1">
      <alignment horizontal="center" textRotation="90"/>
    </xf>
    <xf numFmtId="0" fontId="1" fillId="2" borderId="21" xfId="0" applyFont="1" applyFill="1" applyBorder="1" applyAlignment="1" applyProtection="1">
      <alignment horizontal="center" vertical="justify" textRotation="90"/>
    </xf>
    <xf numFmtId="0" fontId="1" fillId="5" borderId="22" xfId="0" applyFont="1" applyFill="1" applyBorder="1" applyAlignment="1" applyProtection="1">
      <alignment horizontal="center" textRotation="90"/>
    </xf>
    <xf numFmtId="0" fontId="2" fillId="0" borderId="6" xfId="0" applyFont="1" applyBorder="1" applyAlignment="1" applyProtection="1">
      <alignment horizontal="center"/>
    </xf>
    <xf numFmtId="2" fontId="13" fillId="0" borderId="27" xfId="0" applyNumberFormat="1" applyFont="1" applyBorder="1" applyAlignment="1" applyProtection="1">
      <alignment horizontal="center"/>
    </xf>
    <xf numFmtId="164" fontId="7" fillId="0" borderId="18" xfId="0" applyNumberFormat="1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164" fontId="7" fillId="0" borderId="26" xfId="0" applyNumberFormat="1" applyFont="1" applyBorder="1" applyAlignment="1" applyProtection="1">
      <alignment horizontal="center"/>
    </xf>
    <xf numFmtId="164" fontId="2" fillId="0" borderId="18" xfId="0" applyNumberFormat="1" applyFont="1" applyBorder="1" applyProtection="1"/>
    <xf numFmtId="0" fontId="2" fillId="0" borderId="4" xfId="0" applyFont="1" applyBorder="1" applyAlignment="1" applyProtection="1">
      <alignment horizontal="center"/>
    </xf>
    <xf numFmtId="164" fontId="2" fillId="2" borderId="8" xfId="0" applyNumberFormat="1" applyFont="1" applyFill="1" applyBorder="1" applyAlignment="1" applyProtection="1">
      <alignment horizontal="center"/>
    </xf>
    <xf numFmtId="1" fontId="7" fillId="2" borderId="5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Protection="1"/>
    <xf numFmtId="0" fontId="8" fillId="0" borderId="12" xfId="0" applyFont="1" applyBorder="1" applyProtection="1"/>
    <xf numFmtId="0" fontId="2" fillId="0" borderId="1" xfId="0" applyFont="1" applyBorder="1" applyAlignment="1" applyProtection="1">
      <alignment horizontal="center" textRotation="90"/>
    </xf>
    <xf numFmtId="0" fontId="2" fillId="0" borderId="1" xfId="0" applyFont="1" applyBorder="1" applyAlignment="1" applyProtection="1">
      <alignment textRotation="90"/>
    </xf>
    <xf numFmtId="0" fontId="12" fillId="3" borderId="1" xfId="0" applyFont="1" applyFill="1" applyBorder="1" applyAlignment="1" applyProtection="1">
      <alignment textRotation="90"/>
    </xf>
    <xf numFmtId="0" fontId="6" fillId="4" borderId="24" xfId="0" applyFont="1" applyFill="1" applyBorder="1" applyAlignment="1" applyProtection="1">
      <alignment horizontal="center" textRotation="90"/>
    </xf>
    <xf numFmtId="164" fontId="7" fillId="0" borderId="18" xfId="0" applyNumberFormat="1" applyFont="1" applyBorder="1" applyProtection="1"/>
    <xf numFmtId="0" fontId="6" fillId="4" borderId="11" xfId="0" applyFont="1" applyFill="1" applyBorder="1" applyAlignment="1" applyProtection="1">
      <alignment textRotation="90"/>
    </xf>
    <xf numFmtId="0" fontId="2" fillId="0" borderId="31" xfId="0" applyFont="1" applyBorder="1" applyAlignment="1" applyProtection="1">
      <alignment horizontal="center" textRotation="90"/>
    </xf>
    <xf numFmtId="0" fontId="3" fillId="2" borderId="1" xfId="0" applyFont="1" applyFill="1" applyBorder="1" applyAlignment="1" applyProtection="1">
      <alignment textRotation="90"/>
    </xf>
    <xf numFmtId="0" fontId="1" fillId="5" borderId="1" xfId="0" applyFont="1" applyFill="1" applyBorder="1" applyAlignment="1" applyProtection="1">
      <alignment textRotation="90"/>
    </xf>
    <xf numFmtId="0" fontId="1" fillId="2" borderId="1" xfId="0" applyFont="1" applyFill="1" applyBorder="1" applyAlignment="1" applyProtection="1">
      <alignment textRotation="90"/>
    </xf>
    <xf numFmtId="0" fontId="6" fillId="0" borderId="1" xfId="0" applyFont="1" applyBorder="1" applyAlignment="1" applyProtection="1">
      <alignment textRotation="90"/>
    </xf>
    <xf numFmtId="0" fontId="6" fillId="2" borderId="28" xfId="0" applyFont="1" applyFill="1" applyBorder="1" applyAlignment="1" applyProtection="1">
      <alignment textRotation="90"/>
    </xf>
    <xf numFmtId="1" fontId="7" fillId="2" borderId="5" xfId="0" applyNumberFormat="1" applyFont="1" applyFill="1" applyBorder="1" applyAlignment="1" applyProtection="1">
      <alignment horizontal="center" vertical="center"/>
    </xf>
    <xf numFmtId="1" fontId="7" fillId="0" borderId="4" xfId="0" applyNumberFormat="1" applyFont="1" applyBorder="1" applyAlignment="1" applyProtection="1">
      <alignment horizontal="center"/>
    </xf>
    <xf numFmtId="1" fontId="7" fillId="2" borderId="4" xfId="0" applyNumberFormat="1" applyFont="1" applyFill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textRotation="90"/>
    </xf>
    <xf numFmtId="0" fontId="16" fillId="0" borderId="11" xfId="0" applyFont="1" applyBorder="1" applyAlignment="1" applyProtection="1">
      <alignment horizontal="center" textRotation="90"/>
    </xf>
    <xf numFmtId="0" fontId="17" fillId="2" borderId="11" xfId="0" applyFont="1" applyFill="1" applyBorder="1" applyAlignment="1" applyProtection="1">
      <alignment horizontal="center" textRotation="90"/>
    </xf>
    <xf numFmtId="0" fontId="10" fillId="0" borderId="5" xfId="0" applyFont="1" applyBorder="1" applyAlignment="1" applyProtection="1">
      <alignment horizontal="center" vertical="center" wrapText="1"/>
    </xf>
    <xf numFmtId="0" fontId="10" fillId="6" borderId="11" xfId="0" applyFont="1" applyFill="1" applyBorder="1" applyAlignment="1" applyProtection="1">
      <alignment horizontal="center" textRotation="90"/>
    </xf>
    <xf numFmtId="0" fontId="18" fillId="2" borderId="11" xfId="0" applyFont="1" applyFill="1" applyBorder="1" applyAlignment="1" applyProtection="1">
      <alignment horizontal="center" textRotation="90"/>
    </xf>
    <xf numFmtId="2" fontId="3" fillId="0" borderId="4" xfId="0" applyNumberFormat="1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1" fontId="1" fillId="6" borderId="8" xfId="0" applyNumberFormat="1" applyFont="1" applyFill="1" applyBorder="1" applyAlignment="1" applyProtection="1">
      <alignment horizontal="center"/>
    </xf>
    <xf numFmtId="2" fontId="19" fillId="2" borderId="8" xfId="0" applyNumberFormat="1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  <xf numFmtId="1" fontId="1" fillId="0" borderId="17" xfId="0" applyNumberFormat="1" applyFont="1" applyBorder="1" applyAlignment="1" applyProtection="1">
      <alignment horizontal="center"/>
    </xf>
    <xf numFmtId="1" fontId="1" fillId="0" borderId="18" xfId="0" applyNumberFormat="1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center" textRotation="90"/>
    </xf>
    <xf numFmtId="0" fontId="8" fillId="0" borderId="8" xfId="0" applyFont="1" applyBorder="1" applyProtection="1"/>
    <xf numFmtId="0" fontId="8" fillId="0" borderId="18" xfId="0" applyFont="1" applyBorder="1" applyProtection="1"/>
    <xf numFmtId="164" fontId="2" fillId="0" borderId="0" xfId="0" applyNumberFormat="1" applyFont="1" applyProtection="1"/>
    <xf numFmtId="164" fontId="1" fillId="3" borderId="6" xfId="0" applyNumberFormat="1" applyFont="1" applyFill="1" applyBorder="1" applyAlignment="1" applyProtection="1">
      <alignment horizontal="center"/>
    </xf>
    <xf numFmtId="164" fontId="4" fillId="2" borderId="6" xfId="0" applyNumberFormat="1" applyFont="1" applyFill="1" applyBorder="1" applyAlignment="1" applyProtection="1">
      <alignment horizontal="center"/>
    </xf>
    <xf numFmtId="164" fontId="1" fillId="2" borderId="6" xfId="0" applyNumberFormat="1" applyFont="1" applyFill="1" applyBorder="1" applyAlignment="1" applyProtection="1">
      <alignment horizontal="center"/>
    </xf>
    <xf numFmtId="164" fontId="1" fillId="2" borderId="4" xfId="0" applyNumberFormat="1" applyFont="1" applyFill="1" applyBorder="1" applyAlignment="1" applyProtection="1">
      <alignment horizontal="center"/>
    </xf>
    <xf numFmtId="164" fontId="4" fillId="2" borderId="4" xfId="0" applyNumberFormat="1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 textRotation="90"/>
    </xf>
    <xf numFmtId="0" fontId="6" fillId="4" borderId="27" xfId="0" applyFont="1" applyFill="1" applyBorder="1" applyAlignment="1" applyProtection="1">
      <alignment horizontal="center" textRotation="90"/>
    </xf>
    <xf numFmtId="0" fontId="6" fillId="4" borderId="12" xfId="0" applyFont="1" applyFill="1" applyBorder="1" applyAlignment="1" applyProtection="1">
      <alignment horizontal="center" textRotation="90"/>
    </xf>
    <xf numFmtId="0" fontId="2" fillId="0" borderId="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4" fontId="7" fillId="0" borderId="18" xfId="0" applyNumberFormat="1" applyFont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2" fillId="7" borderId="6" xfId="0" applyFont="1" applyFill="1" applyBorder="1" applyAlignment="1" applyProtection="1">
      <alignment horizontal="center"/>
    </xf>
    <xf numFmtId="0" fontId="8" fillId="7" borderId="4" xfId="0" applyFont="1" applyFill="1" applyBorder="1" applyProtection="1"/>
    <xf numFmtId="0" fontId="20" fillId="0" borderId="34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/>
    </xf>
    <xf numFmtId="0" fontId="20" fillId="0" borderId="34" xfId="0" applyFont="1" applyFill="1" applyBorder="1"/>
    <xf numFmtId="0" fontId="20" fillId="0" borderId="37" xfId="0" applyFont="1" applyFill="1" applyBorder="1"/>
    <xf numFmtId="0" fontId="20" fillId="0" borderId="39" xfId="0" applyFont="1" applyFill="1" applyBorder="1"/>
    <xf numFmtId="164" fontId="2" fillId="9" borderId="17" xfId="0" applyNumberFormat="1" applyFont="1" applyFill="1" applyBorder="1" applyAlignment="1" applyProtection="1">
      <alignment horizontal="center"/>
    </xf>
    <xf numFmtId="1" fontId="2" fillId="9" borderId="5" xfId="0" applyNumberFormat="1" applyFont="1" applyFill="1" applyBorder="1" applyAlignment="1" applyProtection="1">
      <alignment horizontal="center" vertical="center"/>
    </xf>
    <xf numFmtId="1" fontId="2" fillId="9" borderId="5" xfId="0" applyNumberFormat="1" applyFont="1" applyFill="1" applyBorder="1" applyAlignment="1" applyProtection="1">
      <alignment horizontal="center"/>
    </xf>
    <xf numFmtId="164" fontId="2" fillId="9" borderId="18" xfId="0" applyNumberFormat="1" applyFont="1" applyFill="1" applyBorder="1" applyAlignment="1" applyProtection="1">
      <alignment horizontal="center"/>
    </xf>
    <xf numFmtId="1" fontId="2" fillId="9" borderId="4" xfId="0" applyNumberFormat="1" applyFont="1" applyFill="1" applyBorder="1" applyAlignment="1" applyProtection="1">
      <alignment horizontal="center" vertical="center"/>
    </xf>
    <xf numFmtId="1" fontId="2" fillId="9" borderId="4" xfId="0" applyNumberFormat="1" applyFont="1" applyFill="1" applyBorder="1" applyAlignment="1" applyProtection="1">
      <alignment horizontal="center"/>
    </xf>
    <xf numFmtId="164" fontId="7" fillId="9" borderId="17" xfId="0" applyNumberFormat="1" applyFont="1" applyFill="1" applyBorder="1" applyAlignment="1" applyProtection="1">
      <alignment horizontal="center"/>
    </xf>
    <xf numFmtId="1" fontId="7" fillId="9" borderId="5" xfId="0" applyNumberFormat="1" applyFont="1" applyFill="1" applyBorder="1" applyAlignment="1" applyProtection="1">
      <alignment horizontal="center" vertical="center"/>
    </xf>
    <xf numFmtId="1" fontId="7" fillId="9" borderId="5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Protection="1"/>
    <xf numFmtId="0" fontId="7" fillId="7" borderId="4" xfId="0" applyFont="1" applyFill="1" applyBorder="1" applyAlignment="1" applyProtection="1">
      <alignment horizontal="center"/>
    </xf>
    <xf numFmtId="0" fontId="7" fillId="9" borderId="4" xfId="0" applyFont="1" applyFill="1" applyBorder="1" applyAlignment="1" applyProtection="1">
      <alignment horizontal="center"/>
    </xf>
    <xf numFmtId="164" fontId="15" fillId="9" borderId="18" xfId="0" applyNumberFormat="1" applyFont="1" applyFill="1" applyBorder="1" applyProtection="1"/>
    <xf numFmtId="0" fontId="15" fillId="7" borderId="4" xfId="0" applyFont="1" applyFill="1" applyBorder="1" applyAlignment="1" applyProtection="1">
      <alignment horizontal="center"/>
    </xf>
    <xf numFmtId="164" fontId="21" fillId="0" borderId="4" xfId="0" applyNumberFormat="1" applyFont="1" applyBorder="1" applyAlignment="1" applyProtection="1">
      <alignment horizontal="center"/>
    </xf>
    <xf numFmtId="164" fontId="22" fillId="3" borderId="4" xfId="0" applyNumberFormat="1" applyFont="1" applyFill="1" applyBorder="1" applyAlignment="1" applyProtection="1">
      <alignment horizontal="center"/>
    </xf>
    <xf numFmtId="164" fontId="21" fillId="2" borderId="4" xfId="0" applyNumberFormat="1" applyFont="1" applyFill="1" applyBorder="1" applyAlignment="1" applyProtection="1">
      <alignment horizontal="center"/>
    </xf>
    <xf numFmtId="164" fontId="22" fillId="2" borderId="4" xfId="0" applyNumberFormat="1" applyFont="1" applyFill="1" applyBorder="1" applyAlignment="1" applyProtection="1">
      <alignment horizontal="center"/>
    </xf>
    <xf numFmtId="0" fontId="7" fillId="7" borderId="6" xfId="0" applyFont="1" applyFill="1" applyBorder="1" applyAlignment="1" applyProtection="1">
      <alignment horizontal="center"/>
    </xf>
    <xf numFmtId="0" fontId="20" fillId="0" borderId="41" xfId="0" applyFont="1" applyFill="1" applyBorder="1"/>
    <xf numFmtId="0" fontId="7" fillId="0" borderId="34" xfId="0" applyFont="1" applyBorder="1" applyProtection="1"/>
    <xf numFmtId="0" fontId="7" fillId="7" borderId="34" xfId="0" applyFont="1" applyFill="1" applyBorder="1" applyProtection="1"/>
    <xf numFmtId="0" fontId="20" fillId="0" borderId="34" xfId="0" applyFont="1" applyFill="1" applyBorder="1" applyAlignment="1">
      <alignment horizontal="left"/>
    </xf>
    <xf numFmtId="0" fontId="7" fillId="9" borderId="34" xfId="0" applyFont="1" applyFill="1" applyBorder="1" applyProtection="1"/>
    <xf numFmtId="0" fontId="7" fillId="2" borderId="34" xfId="0" applyFont="1" applyFill="1" applyBorder="1" applyProtection="1"/>
    <xf numFmtId="0" fontId="5" fillId="0" borderId="34" xfId="0" applyFont="1" applyBorder="1" applyProtection="1"/>
    <xf numFmtId="0" fontId="20" fillId="0" borderId="40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/>
    </xf>
    <xf numFmtId="0" fontId="7" fillId="0" borderId="40" xfId="0" applyFont="1" applyBorder="1" applyProtection="1"/>
    <xf numFmtId="1" fontId="11" fillId="9" borderId="4" xfId="0" applyNumberFormat="1" applyFont="1" applyFill="1" applyBorder="1" applyAlignment="1" applyProtection="1">
      <alignment horizontal="center"/>
    </xf>
    <xf numFmtId="164" fontId="2" fillId="7" borderId="18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Protection="1"/>
    <xf numFmtId="164" fontId="2" fillId="7" borderId="18" xfId="0" applyNumberFormat="1" applyFont="1" applyFill="1" applyBorder="1" applyProtection="1"/>
    <xf numFmtId="164" fontId="2" fillId="7" borderId="26" xfId="0" applyNumberFormat="1" applyFont="1" applyFill="1" applyBorder="1" applyProtection="1"/>
    <xf numFmtId="0" fontId="8" fillId="7" borderId="6" xfId="0" applyFont="1" applyFill="1" applyBorder="1" applyProtection="1"/>
    <xf numFmtId="164" fontId="2" fillId="7" borderId="6" xfId="0" applyNumberFormat="1" applyFont="1" applyFill="1" applyBorder="1" applyProtection="1"/>
    <xf numFmtId="164" fontId="7" fillId="7" borderId="18" xfId="0" applyNumberFormat="1" applyFont="1" applyFill="1" applyBorder="1" applyAlignment="1" applyProtection="1">
      <alignment horizontal="center"/>
    </xf>
    <xf numFmtId="164" fontId="7" fillId="9" borderId="26" xfId="0" applyNumberFormat="1" applyFont="1" applyFill="1" applyBorder="1" applyAlignment="1" applyProtection="1">
      <alignment horizontal="center"/>
    </xf>
    <xf numFmtId="164" fontId="7" fillId="7" borderId="26" xfId="0" applyNumberFormat="1" applyFont="1" applyFill="1" applyBorder="1" applyAlignment="1" applyProtection="1">
      <alignment horizontal="center"/>
    </xf>
    <xf numFmtId="164" fontId="2" fillId="9" borderId="18" xfId="0" applyNumberFormat="1" applyFont="1" applyFill="1" applyBorder="1" applyProtection="1"/>
    <xf numFmtId="1" fontId="7" fillId="7" borderId="4" xfId="0" applyNumberFormat="1" applyFont="1" applyFill="1" applyBorder="1" applyAlignment="1" applyProtection="1">
      <alignment horizontal="center"/>
    </xf>
    <xf numFmtId="1" fontId="7" fillId="9" borderId="4" xfId="0" applyNumberFormat="1" applyFont="1" applyFill="1" applyBorder="1" applyAlignment="1" applyProtection="1">
      <alignment horizontal="center"/>
    </xf>
    <xf numFmtId="1" fontId="15" fillId="0" borderId="4" xfId="0" applyNumberFormat="1" applyFont="1" applyBorder="1" applyAlignment="1" applyProtection="1">
      <alignment horizontal="center"/>
    </xf>
    <xf numFmtId="1" fontId="15" fillId="0" borderId="24" xfId="0" applyNumberFormat="1" applyFont="1" applyBorder="1" applyAlignment="1" applyProtection="1">
      <alignment horizontal="center"/>
    </xf>
    <xf numFmtId="164" fontId="21" fillId="0" borderId="24" xfId="0" applyNumberFormat="1" applyFont="1" applyBorder="1" applyAlignment="1" applyProtection="1">
      <alignment horizontal="center"/>
    </xf>
    <xf numFmtId="164" fontId="22" fillId="3" borderId="24" xfId="0" applyNumberFormat="1" applyFont="1" applyFill="1" applyBorder="1" applyAlignment="1" applyProtection="1">
      <alignment horizontal="center"/>
    </xf>
    <xf numFmtId="164" fontId="21" fillId="2" borderId="24" xfId="0" applyNumberFormat="1" applyFont="1" applyFill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 textRotation="90"/>
    </xf>
    <xf numFmtId="1" fontId="15" fillId="7" borderId="4" xfId="0" applyNumberFormat="1" applyFont="1" applyFill="1" applyBorder="1" applyAlignment="1" applyProtection="1">
      <alignment horizontal="center"/>
    </xf>
    <xf numFmtId="164" fontId="2" fillId="9" borderId="18" xfId="0" applyNumberFormat="1" applyFont="1" applyFill="1" applyBorder="1" applyAlignment="1" applyProtection="1">
      <alignment horizontal="center" vertical="center"/>
    </xf>
    <xf numFmtId="164" fontId="2" fillId="7" borderId="26" xfId="0" applyNumberFormat="1" applyFont="1" applyFill="1" applyBorder="1" applyAlignment="1" applyProtection="1">
      <alignment horizontal="center"/>
    </xf>
    <xf numFmtId="164" fontId="2" fillId="7" borderId="13" xfId="0" applyNumberFormat="1" applyFont="1" applyFill="1" applyBorder="1" applyProtection="1"/>
    <xf numFmtId="1" fontId="1" fillId="0" borderId="26" xfId="0" applyNumberFormat="1" applyFont="1" applyBorder="1" applyAlignment="1" applyProtection="1">
      <alignment horizontal="center"/>
    </xf>
    <xf numFmtId="164" fontId="1" fillId="4" borderId="4" xfId="0" applyNumberFormat="1" applyFont="1" applyFill="1" applyBorder="1" applyAlignment="1" applyProtection="1">
      <alignment horizontal="center"/>
    </xf>
    <xf numFmtId="0" fontId="1" fillId="4" borderId="11" xfId="0" applyFont="1" applyFill="1" applyBorder="1" applyAlignment="1" applyProtection="1">
      <alignment textRotation="90"/>
    </xf>
    <xf numFmtId="0" fontId="1" fillId="4" borderId="5" xfId="0" applyFont="1" applyFill="1" applyBorder="1" applyAlignment="1" applyProtection="1">
      <alignment textRotation="90"/>
    </xf>
    <xf numFmtId="0" fontId="1" fillId="4" borderId="1" xfId="0" applyFont="1" applyFill="1" applyBorder="1" applyAlignment="1" applyProtection="1">
      <alignment textRotation="90"/>
    </xf>
    <xf numFmtId="164" fontId="1" fillId="4" borderId="5" xfId="0" applyNumberFormat="1" applyFont="1" applyFill="1" applyBorder="1" applyAlignment="1" applyProtection="1">
      <alignment horizontal="center"/>
    </xf>
    <xf numFmtId="0" fontId="1" fillId="4" borderId="20" xfId="0" applyFont="1" applyFill="1" applyBorder="1" applyAlignment="1" applyProtection="1">
      <alignment textRotation="90"/>
    </xf>
    <xf numFmtId="164" fontId="1" fillId="9" borderId="5" xfId="0" applyNumberFormat="1" applyFont="1" applyFill="1" applyBorder="1" applyAlignment="1" applyProtection="1">
      <alignment horizontal="center"/>
    </xf>
    <xf numFmtId="164" fontId="1" fillId="4" borderId="24" xfId="0" applyNumberFormat="1" applyFont="1" applyFill="1" applyBorder="1" applyAlignment="1" applyProtection="1">
      <alignment horizontal="center"/>
    </xf>
    <xf numFmtId="164" fontId="2" fillId="0" borderId="8" xfId="0" applyNumberFormat="1" applyFont="1" applyBorder="1" applyAlignment="1" applyProtection="1">
      <alignment horizontal="center"/>
    </xf>
    <xf numFmtId="164" fontId="2" fillId="0" borderId="8" xfId="0" applyNumberFormat="1" applyFont="1" applyBorder="1" applyProtection="1"/>
    <xf numFmtId="164" fontId="2" fillId="0" borderId="13" xfId="0" applyNumberFormat="1" applyFont="1" applyBorder="1" applyProtection="1"/>
    <xf numFmtId="0" fontId="8" fillId="0" borderId="13" xfId="0" applyFont="1" applyBorder="1" applyProtection="1"/>
    <xf numFmtId="0" fontId="1" fillId="0" borderId="1" xfId="0" applyFont="1" applyBorder="1" applyAlignment="1" applyProtection="1">
      <alignment horizontal="center" vertical="center"/>
    </xf>
    <xf numFmtId="164" fontId="7" fillId="8" borderId="18" xfId="0" applyNumberFormat="1" applyFont="1" applyFill="1" applyBorder="1" applyAlignment="1" applyProtection="1">
      <alignment horizontal="center"/>
    </xf>
    <xf numFmtId="164" fontId="20" fillId="4" borderId="23" xfId="0" applyNumberFormat="1" applyFont="1" applyFill="1" applyBorder="1" applyAlignment="1" applyProtection="1">
      <alignment horizontal="center"/>
    </xf>
    <xf numFmtId="164" fontId="20" fillId="9" borderId="18" xfId="0" applyNumberFormat="1" applyFont="1" applyFill="1" applyBorder="1" applyAlignment="1" applyProtection="1">
      <alignment horizontal="center"/>
    </xf>
    <xf numFmtId="164" fontId="20" fillId="2" borderId="18" xfId="0" applyNumberFormat="1" applyFont="1" applyFill="1" applyBorder="1" applyAlignment="1" applyProtection="1">
      <alignment horizontal="center"/>
    </xf>
    <xf numFmtId="0" fontId="20" fillId="0" borderId="46" xfId="0" applyFont="1" applyFill="1" applyBorder="1" applyAlignment="1">
      <alignment horizontal="center" vertical="center"/>
    </xf>
    <xf numFmtId="0" fontId="20" fillId="0" borderId="46" xfId="0" applyFont="1" applyFill="1" applyBorder="1"/>
    <xf numFmtId="0" fontId="20" fillId="0" borderId="47" xfId="0" applyFont="1" applyFill="1" applyBorder="1"/>
    <xf numFmtId="0" fontId="20" fillId="0" borderId="48" xfId="0" applyFont="1" applyFill="1" applyBorder="1"/>
    <xf numFmtId="0" fontId="7" fillId="0" borderId="46" xfId="0" applyFont="1" applyBorder="1" applyProtection="1"/>
    <xf numFmtId="0" fontId="8" fillId="0" borderId="0" xfId="0" applyFont="1" applyBorder="1" applyProtection="1"/>
    <xf numFmtId="0" fontId="8" fillId="0" borderId="6" xfId="0" applyFont="1" applyBorder="1" applyProtection="1"/>
    <xf numFmtId="0" fontId="6" fillId="2" borderId="6" xfId="0" applyFont="1" applyFill="1" applyBorder="1" applyAlignment="1" applyProtection="1">
      <alignment horizontal="center" textRotation="90"/>
    </xf>
    <xf numFmtId="164" fontId="21" fillId="0" borderId="6" xfId="0" applyNumberFormat="1" applyFont="1" applyBorder="1" applyAlignment="1" applyProtection="1">
      <alignment horizontal="center"/>
    </xf>
    <xf numFmtId="164" fontId="22" fillId="3" borderId="6" xfId="0" applyNumberFormat="1" applyFont="1" applyFill="1" applyBorder="1" applyAlignment="1" applyProtection="1">
      <alignment horizontal="center"/>
    </xf>
    <xf numFmtId="164" fontId="21" fillId="2" borderId="6" xfId="0" applyNumberFormat="1" applyFont="1" applyFill="1" applyBorder="1" applyAlignment="1" applyProtection="1">
      <alignment horizontal="center"/>
    </xf>
    <xf numFmtId="0" fontId="8" fillId="0" borderId="27" xfId="0" applyFont="1" applyBorder="1" applyProtection="1"/>
    <xf numFmtId="0" fontId="8" fillId="0" borderId="34" xfId="0" applyFont="1" applyBorder="1" applyProtection="1"/>
    <xf numFmtId="0" fontId="8" fillId="2" borderId="34" xfId="0" applyFont="1" applyFill="1" applyBorder="1" applyProtection="1"/>
    <xf numFmtId="0" fontId="15" fillId="0" borderId="34" xfId="0" applyFont="1" applyFill="1" applyBorder="1"/>
    <xf numFmtId="0" fontId="8" fillId="0" borderId="35" xfId="0" applyFont="1" applyBorder="1" applyProtection="1"/>
    <xf numFmtId="0" fontId="15" fillId="0" borderId="37" xfId="0" applyFont="1" applyFill="1" applyBorder="1"/>
    <xf numFmtId="0" fontId="15" fillId="0" borderId="39" xfId="0" applyFont="1" applyFill="1" applyBorder="1"/>
    <xf numFmtId="0" fontId="15" fillId="0" borderId="34" xfId="0" applyFont="1" applyFill="1" applyBorder="1" applyAlignment="1">
      <alignment horizontal="center" vertical="center"/>
    </xf>
    <xf numFmtId="0" fontId="8" fillId="0" borderId="37" xfId="0" applyFont="1" applyBorder="1" applyProtection="1"/>
    <xf numFmtId="0" fontId="8" fillId="0" borderId="39" xfId="0" applyFont="1" applyBorder="1" applyProtection="1"/>
    <xf numFmtId="164" fontId="7" fillId="0" borderId="49" xfId="0" applyNumberFormat="1" applyFont="1" applyBorder="1" applyAlignment="1" applyProtection="1">
      <alignment horizontal="center"/>
    </xf>
    <xf numFmtId="0" fontId="15" fillId="0" borderId="46" xfId="0" applyFont="1" applyFill="1" applyBorder="1" applyAlignment="1">
      <alignment horizontal="center" vertical="center"/>
    </xf>
    <xf numFmtId="0" fontId="15" fillId="0" borderId="46" xfId="0" applyFont="1" applyFill="1" applyBorder="1"/>
    <xf numFmtId="0" fontId="15" fillId="0" borderId="47" xfId="0" applyFont="1" applyFill="1" applyBorder="1"/>
    <xf numFmtId="0" fontId="15" fillId="0" borderId="48" xfId="0" applyFont="1" applyFill="1" applyBorder="1"/>
    <xf numFmtId="0" fontId="8" fillId="0" borderId="46" xfId="0" applyFont="1" applyBorder="1" applyProtection="1"/>
    <xf numFmtId="0" fontId="8" fillId="0" borderId="47" xfId="0" applyFont="1" applyBorder="1" applyProtection="1"/>
    <xf numFmtId="164" fontId="7" fillId="0" borderId="50" xfId="0" applyNumberFormat="1" applyFont="1" applyBorder="1" applyAlignment="1" applyProtection="1">
      <alignment horizontal="center"/>
    </xf>
    <xf numFmtId="164" fontId="21" fillId="0" borderId="51" xfId="0" applyNumberFormat="1" applyFont="1" applyBorder="1" applyAlignment="1" applyProtection="1">
      <alignment horizontal="center"/>
    </xf>
    <xf numFmtId="164" fontId="1" fillId="4" borderId="6" xfId="0" applyNumberFormat="1" applyFont="1" applyFill="1" applyBorder="1" applyAlignment="1" applyProtection="1">
      <alignment horizontal="center"/>
    </xf>
    <xf numFmtId="0" fontId="6" fillId="0" borderId="52" xfId="0" applyFont="1" applyBorder="1" applyAlignment="1" applyProtection="1">
      <alignment horizontal="center" textRotation="90"/>
    </xf>
    <xf numFmtId="0" fontId="8" fillId="0" borderId="48" xfId="0" applyFont="1" applyBorder="1" applyProtection="1"/>
    <xf numFmtId="0" fontId="15" fillId="0" borderId="34" xfId="0" applyFont="1" applyBorder="1" applyAlignment="1">
      <alignment horizontal="center"/>
    </xf>
    <xf numFmtId="0" fontId="15" fillId="0" borderId="37" xfId="0" applyFont="1" applyBorder="1"/>
    <xf numFmtId="0" fontId="15" fillId="0" borderId="39" xfId="0" applyFont="1" applyBorder="1"/>
    <xf numFmtId="0" fontId="23" fillId="0" borderId="0" xfId="0" applyFont="1" applyBorder="1"/>
    <xf numFmtId="49" fontId="23" fillId="0" borderId="0" xfId="0" applyNumberFormat="1" applyFont="1" applyBorder="1" applyAlignment="1">
      <alignment horizontal="center"/>
    </xf>
    <xf numFmtId="49" fontId="23" fillId="0" borderId="34" xfId="0" applyNumberFormat="1" applyFont="1" applyBorder="1" applyAlignment="1">
      <alignment horizontal="center"/>
    </xf>
    <xf numFmtId="49" fontId="23" fillId="0" borderId="35" xfId="0" applyNumberFormat="1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49" fontId="23" fillId="7" borderId="34" xfId="0" applyNumberFormat="1" applyFont="1" applyFill="1" applyBorder="1" applyAlignment="1">
      <alignment horizontal="center"/>
    </xf>
    <xf numFmtId="0" fontId="23" fillId="7" borderId="34" xfId="0" applyFont="1" applyFill="1" applyBorder="1" applyAlignment="1">
      <alignment horizontal="center"/>
    </xf>
    <xf numFmtId="0" fontId="23" fillId="8" borderId="34" xfId="0" applyFont="1" applyFill="1" applyBorder="1" applyAlignment="1">
      <alignment horizontal="center"/>
    </xf>
    <xf numFmtId="164" fontId="2" fillId="2" borderId="26" xfId="0" applyNumberFormat="1" applyFont="1" applyFill="1" applyBorder="1" applyAlignment="1" applyProtection="1">
      <alignment horizontal="center"/>
    </xf>
    <xf numFmtId="164" fontId="2" fillId="2" borderId="13" xfId="0" applyNumberFormat="1" applyFont="1" applyFill="1" applyBorder="1" applyAlignment="1" applyProtection="1">
      <alignment horizontal="center"/>
    </xf>
    <xf numFmtId="164" fontId="2" fillId="9" borderId="26" xfId="0" applyNumberFormat="1" applyFont="1" applyFill="1" applyBorder="1" applyAlignment="1" applyProtection="1">
      <alignment horizontal="center"/>
    </xf>
    <xf numFmtId="1" fontId="2" fillId="9" borderId="6" xfId="0" applyNumberFormat="1" applyFont="1" applyFill="1" applyBorder="1" applyAlignment="1" applyProtection="1">
      <alignment horizontal="center" vertical="center"/>
    </xf>
    <xf numFmtId="1" fontId="2" fillId="9" borderId="6" xfId="0" applyNumberFormat="1" applyFont="1" applyFill="1" applyBorder="1" applyAlignment="1" applyProtection="1">
      <alignment horizontal="center"/>
    </xf>
    <xf numFmtId="1" fontId="2" fillId="2" borderId="6" xfId="0" applyNumberFormat="1" applyFont="1" applyFill="1" applyBorder="1" applyAlignment="1" applyProtection="1">
      <alignment horizontal="center" vertical="center"/>
    </xf>
    <xf numFmtId="1" fontId="7" fillId="2" borderId="6" xfId="0" applyNumberFormat="1" applyFont="1" applyFill="1" applyBorder="1" applyAlignment="1" applyProtection="1">
      <alignment horizontal="center" vertical="center"/>
    </xf>
    <xf numFmtId="164" fontId="15" fillId="9" borderId="26" xfId="0" applyNumberFormat="1" applyFont="1" applyFill="1" applyBorder="1" applyProtection="1"/>
    <xf numFmtId="0" fontId="15" fillId="7" borderId="6" xfId="0" applyFont="1" applyFill="1" applyBorder="1" applyAlignment="1" applyProtection="1">
      <alignment horizontal="center"/>
    </xf>
    <xf numFmtId="164" fontId="22" fillId="2" borderId="6" xfId="0" applyNumberFormat="1" applyFont="1" applyFill="1" applyBorder="1" applyAlignment="1" applyProtection="1">
      <alignment horizontal="center"/>
    </xf>
    <xf numFmtId="1" fontId="7" fillId="0" borderId="6" xfId="0" applyNumberFormat="1" applyFont="1" applyBorder="1" applyAlignment="1" applyProtection="1">
      <alignment horizontal="center"/>
    </xf>
    <xf numFmtId="164" fontId="7" fillId="0" borderId="26" xfId="0" applyNumberFormat="1" applyFont="1" applyBorder="1" applyProtection="1"/>
    <xf numFmtId="0" fontId="21" fillId="0" borderId="34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/>
    </xf>
    <xf numFmtId="0" fontId="21" fillId="0" borderId="37" xfId="0" applyFont="1" applyFill="1" applyBorder="1"/>
    <xf numFmtId="0" fontId="21" fillId="0" borderId="39" xfId="0" applyFont="1" applyFill="1" applyBorder="1"/>
    <xf numFmtId="0" fontId="21" fillId="0" borderId="34" xfId="0" applyFont="1" applyFill="1" applyBorder="1"/>
    <xf numFmtId="0" fontId="21" fillId="0" borderId="46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/>
    </xf>
    <xf numFmtId="0" fontId="21" fillId="0" borderId="47" xfId="0" applyFont="1" applyFill="1" applyBorder="1"/>
    <xf numFmtId="0" fontId="21" fillId="0" borderId="48" xfId="0" applyFont="1" applyFill="1" applyBorder="1"/>
    <xf numFmtId="0" fontId="21" fillId="0" borderId="46" xfId="0" applyFont="1" applyFill="1" applyBorder="1"/>
    <xf numFmtId="0" fontId="21" fillId="0" borderId="34" xfId="0" applyFont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1" fillId="0" borderId="37" xfId="0" applyFont="1" applyBorder="1"/>
    <xf numFmtId="0" fontId="21" fillId="0" borderId="39" xfId="0" applyFont="1" applyBorder="1"/>
    <xf numFmtId="0" fontId="21" fillId="0" borderId="35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/>
    </xf>
    <xf numFmtId="49" fontId="21" fillId="0" borderId="43" xfId="0" applyNumberFormat="1" applyFont="1" applyBorder="1" applyAlignment="1">
      <alignment horizontal="center"/>
    </xf>
    <xf numFmtId="49" fontId="21" fillId="8" borderId="34" xfId="0" applyNumberFormat="1" applyFont="1" applyFill="1" applyBorder="1" applyAlignment="1">
      <alignment horizontal="center"/>
    </xf>
    <xf numFmtId="49" fontId="21" fillId="0" borderId="34" xfId="0" applyNumberFormat="1" applyFont="1" applyBorder="1"/>
    <xf numFmtId="49" fontId="21" fillId="0" borderId="34" xfId="0" applyNumberFormat="1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1" fontId="7" fillId="10" borderId="4" xfId="0" applyNumberFormat="1" applyFont="1" applyFill="1" applyBorder="1" applyAlignment="1" applyProtection="1">
      <alignment horizontal="center"/>
    </xf>
    <xf numFmtId="1" fontId="20" fillId="7" borderId="4" xfId="0" applyNumberFormat="1" applyFont="1" applyFill="1" applyBorder="1" applyAlignment="1" applyProtection="1">
      <alignment horizontal="center"/>
    </xf>
    <xf numFmtId="1" fontId="20" fillId="0" borderId="24" xfId="0" applyNumberFormat="1" applyFont="1" applyBorder="1" applyAlignment="1" applyProtection="1">
      <alignment horizontal="center"/>
    </xf>
    <xf numFmtId="1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0" fontId="20" fillId="0" borderId="6" xfId="0" applyFont="1" applyBorder="1" applyAlignment="1" applyProtection="1">
      <alignment horizontal="center"/>
    </xf>
    <xf numFmtId="0" fontId="20" fillId="0" borderId="34" xfId="0" applyFont="1" applyBorder="1" applyAlignment="1" applyProtection="1">
      <alignment horizontal="center"/>
    </xf>
    <xf numFmtId="0" fontId="20" fillId="0" borderId="46" xfId="0" applyFont="1" applyBorder="1" applyAlignment="1" applyProtection="1">
      <alignment horizontal="center"/>
    </xf>
    <xf numFmtId="0" fontId="20" fillId="10" borderId="34" xfId="0" applyFont="1" applyFill="1" applyBorder="1" applyAlignment="1" applyProtection="1">
      <alignment horizontal="center"/>
    </xf>
    <xf numFmtId="0" fontId="8" fillId="0" borderId="38" xfId="0" applyFont="1" applyBorder="1" applyProtection="1"/>
    <xf numFmtId="0" fontId="15" fillId="0" borderId="46" xfId="0" applyFont="1" applyBorder="1" applyAlignment="1">
      <alignment horizontal="center"/>
    </xf>
    <xf numFmtId="0" fontId="15" fillId="0" borderId="47" xfId="0" applyFont="1" applyBorder="1"/>
    <xf numFmtId="0" fontId="15" fillId="0" borderId="48" xfId="0" applyFont="1" applyBorder="1"/>
    <xf numFmtId="164" fontId="2" fillId="0" borderId="34" xfId="0" applyNumberFormat="1" applyFont="1" applyBorder="1" applyAlignment="1" applyProtection="1">
      <alignment horizontal="center"/>
    </xf>
    <xf numFmtId="164" fontId="1" fillId="3" borderId="34" xfId="0" applyNumberFormat="1" applyFont="1" applyFill="1" applyBorder="1" applyAlignment="1" applyProtection="1">
      <alignment horizontal="center"/>
    </xf>
    <xf numFmtId="164" fontId="4" fillId="2" borderId="34" xfId="0" applyNumberFormat="1" applyFont="1" applyFill="1" applyBorder="1" applyAlignment="1" applyProtection="1">
      <alignment horizontal="center"/>
    </xf>
    <xf numFmtId="164" fontId="1" fillId="2" borderId="34" xfId="0" applyNumberFormat="1" applyFont="1" applyFill="1" applyBorder="1" applyAlignment="1" applyProtection="1">
      <alignment horizontal="center"/>
    </xf>
    <xf numFmtId="0" fontId="6" fillId="0" borderId="34" xfId="0" applyFont="1" applyBorder="1" applyAlignment="1" applyProtection="1">
      <alignment horizontal="center" textRotation="90"/>
    </xf>
    <xf numFmtId="0" fontId="8" fillId="2" borderId="37" xfId="0" applyFont="1" applyFill="1" applyBorder="1" applyProtection="1"/>
    <xf numFmtId="164" fontId="7" fillId="8" borderId="49" xfId="0" applyNumberFormat="1" applyFont="1" applyFill="1" applyBorder="1" applyAlignment="1" applyProtection="1">
      <alignment horizontal="center"/>
    </xf>
    <xf numFmtId="164" fontId="7" fillId="8" borderId="50" xfId="0" applyNumberFormat="1" applyFont="1" applyFill="1" applyBorder="1" applyAlignment="1" applyProtection="1">
      <alignment horizontal="center"/>
    </xf>
    <xf numFmtId="0" fontId="8" fillId="2" borderId="54" xfId="0" applyFont="1" applyFill="1" applyBorder="1" applyProtection="1"/>
    <xf numFmtId="164" fontId="2" fillId="0" borderId="35" xfId="0" applyNumberFormat="1" applyFont="1" applyBorder="1" applyAlignment="1" applyProtection="1">
      <alignment horizontal="center"/>
    </xf>
    <xf numFmtId="164" fontId="1" fillId="3" borderId="35" xfId="0" applyNumberFormat="1" applyFont="1" applyFill="1" applyBorder="1" applyAlignment="1" applyProtection="1">
      <alignment horizontal="center"/>
    </xf>
    <xf numFmtId="164" fontId="4" fillId="2" borderId="35" xfId="0" applyNumberFormat="1" applyFont="1" applyFill="1" applyBorder="1" applyAlignment="1" applyProtection="1">
      <alignment horizontal="center"/>
    </xf>
    <xf numFmtId="164" fontId="1" fillId="2" borderId="35" xfId="0" applyNumberFormat="1" applyFont="1" applyFill="1" applyBorder="1" applyAlignment="1" applyProtection="1">
      <alignment horizontal="center"/>
    </xf>
    <xf numFmtId="0" fontId="6" fillId="0" borderId="35" xfId="0" applyFont="1" applyBorder="1" applyAlignment="1" applyProtection="1">
      <alignment horizontal="center" textRotation="90"/>
    </xf>
    <xf numFmtId="0" fontId="20" fillId="0" borderId="56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left"/>
    </xf>
    <xf numFmtId="0" fontId="20" fillId="8" borderId="58" xfId="0" applyFont="1" applyFill="1" applyBorder="1" applyAlignment="1">
      <alignment horizontal="left"/>
    </xf>
    <xf numFmtId="0" fontId="14" fillId="0" borderId="0" xfId="0" applyFont="1" applyProtection="1"/>
    <xf numFmtId="0" fontId="21" fillId="0" borderId="46" xfId="0" applyFont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164" fontId="2" fillId="4" borderId="18" xfId="0" applyNumberFormat="1" applyFont="1" applyFill="1" applyBorder="1" applyAlignment="1" applyProtection="1">
      <alignment horizontal="center"/>
    </xf>
    <xf numFmtId="164" fontId="2" fillId="0" borderId="49" xfId="0" applyNumberFormat="1" applyFont="1" applyBorder="1" applyAlignment="1" applyProtection="1">
      <alignment horizontal="center"/>
    </xf>
    <xf numFmtId="164" fontId="2" fillId="0" borderId="53" xfId="0" applyNumberFormat="1" applyFont="1" applyBorder="1" applyAlignment="1" applyProtection="1">
      <alignment horizontal="center"/>
    </xf>
    <xf numFmtId="164" fontId="1" fillId="2" borderId="59" xfId="0" applyNumberFormat="1" applyFont="1" applyFill="1" applyBorder="1" applyAlignment="1" applyProtection="1">
      <alignment horizontal="center"/>
    </xf>
    <xf numFmtId="164" fontId="2" fillId="8" borderId="49" xfId="0" applyNumberFormat="1" applyFont="1" applyFill="1" applyBorder="1" applyAlignment="1" applyProtection="1">
      <alignment horizontal="center"/>
    </xf>
    <xf numFmtId="164" fontId="2" fillId="8" borderId="18" xfId="0" applyNumberFormat="1" applyFont="1" applyFill="1" applyBorder="1" applyProtection="1"/>
    <xf numFmtId="164" fontId="7" fillId="8" borderId="18" xfId="0" applyNumberFormat="1" applyFont="1" applyFill="1" applyBorder="1" applyProtection="1"/>
    <xf numFmtId="164" fontId="7" fillId="8" borderId="49" xfId="0" applyNumberFormat="1" applyFont="1" applyFill="1" applyBorder="1" applyProtection="1"/>
    <xf numFmtId="164" fontId="7" fillId="0" borderId="49" xfId="0" applyNumberFormat="1" applyFont="1" applyBorder="1" applyProtection="1"/>
    <xf numFmtId="164" fontId="7" fillId="8" borderId="50" xfId="0" applyNumberFormat="1" applyFont="1" applyFill="1" applyBorder="1" applyProtection="1"/>
    <xf numFmtId="0" fontId="7" fillId="0" borderId="34" xfId="0" applyFont="1" applyBorder="1" applyAlignment="1" applyProtection="1">
      <alignment horizontal="center"/>
    </xf>
    <xf numFmtId="0" fontId="7" fillId="0" borderId="46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0" fontId="6" fillId="4" borderId="60" xfId="0" applyFont="1" applyFill="1" applyBorder="1" applyAlignment="1" applyProtection="1">
      <alignment horizontal="center" textRotation="90"/>
    </xf>
    <xf numFmtId="164" fontId="2" fillId="8" borderId="18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 applyAlignment="1" applyProtection="1">
      <alignment horizontal="center"/>
    </xf>
    <xf numFmtId="164" fontId="2" fillId="0" borderId="39" xfId="0" applyNumberFormat="1" applyFont="1" applyBorder="1" applyAlignment="1" applyProtection="1">
      <alignment horizontal="center"/>
    </xf>
    <xf numFmtId="164" fontId="2" fillId="8" borderId="39" xfId="0" applyNumberFormat="1" applyFont="1" applyFill="1" applyBorder="1" applyAlignment="1" applyProtection="1">
      <alignment horizontal="center"/>
    </xf>
    <xf numFmtId="164" fontId="2" fillId="8" borderId="48" xfId="0" applyNumberFormat="1" applyFont="1" applyFill="1" applyBorder="1" applyAlignment="1" applyProtection="1">
      <alignment horizontal="center"/>
    </xf>
    <xf numFmtId="164" fontId="7" fillId="0" borderId="39" xfId="0" applyNumberFormat="1" applyFont="1" applyBorder="1" applyAlignment="1" applyProtection="1">
      <alignment horizontal="center"/>
    </xf>
    <xf numFmtId="164" fontId="7" fillId="8" borderId="39" xfId="0" applyNumberFormat="1" applyFont="1" applyFill="1" applyBorder="1" applyAlignment="1" applyProtection="1">
      <alignment horizontal="center"/>
    </xf>
    <xf numFmtId="164" fontId="7" fillId="8" borderId="48" xfId="0" applyNumberFormat="1" applyFont="1" applyFill="1" applyBorder="1" applyAlignment="1" applyProtection="1">
      <alignment horizontal="center"/>
    </xf>
    <xf numFmtId="0" fontId="8" fillId="0" borderId="62" xfId="0" applyFont="1" applyBorder="1" applyProtection="1"/>
    <xf numFmtId="164" fontId="1" fillId="2" borderId="63" xfId="0" applyNumberFormat="1" applyFont="1" applyFill="1" applyBorder="1" applyAlignment="1" applyProtection="1">
      <alignment horizontal="center"/>
    </xf>
    <xf numFmtId="0" fontId="6" fillId="0" borderId="63" xfId="0" applyFont="1" applyBorder="1" applyAlignment="1" applyProtection="1">
      <alignment horizontal="center" textRotation="90"/>
    </xf>
    <xf numFmtId="1" fontId="7" fillId="2" borderId="14" xfId="0" applyNumberFormat="1" applyFont="1" applyFill="1" applyBorder="1" applyAlignment="1" applyProtection="1">
      <alignment horizontal="center"/>
    </xf>
    <xf numFmtId="1" fontId="7" fillId="2" borderId="7" xfId="0" applyNumberFormat="1" applyFont="1" applyFill="1" applyBorder="1" applyAlignment="1" applyProtection="1">
      <alignment horizontal="center"/>
    </xf>
    <xf numFmtId="1" fontId="7" fillId="2" borderId="12" xfId="0" applyNumberFormat="1" applyFont="1" applyFill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 textRotation="90"/>
    </xf>
    <xf numFmtId="0" fontId="6" fillId="0" borderId="8" xfId="0" applyFont="1" applyBorder="1" applyAlignment="1" applyProtection="1">
      <alignment horizontal="center" textRotation="90"/>
    </xf>
    <xf numFmtId="0" fontId="6" fillId="0" borderId="13" xfId="0" applyFont="1" applyBorder="1" applyAlignment="1" applyProtection="1">
      <alignment horizontal="center" textRotation="90"/>
    </xf>
    <xf numFmtId="0" fontId="8" fillId="0" borderId="54" xfId="0" applyFont="1" applyBorder="1" applyProtection="1"/>
    <xf numFmtId="164" fontId="1" fillId="4" borderId="9" xfId="0" applyNumberFormat="1" applyFont="1" applyFill="1" applyBorder="1" applyAlignment="1" applyProtection="1">
      <alignment horizontal="center"/>
    </xf>
    <xf numFmtId="164" fontId="2" fillId="0" borderId="9" xfId="0" applyNumberFormat="1" applyFont="1" applyBorder="1" applyAlignment="1" applyProtection="1">
      <alignment horizontal="center"/>
    </xf>
    <xf numFmtId="0" fontId="7" fillId="10" borderId="4" xfId="0" applyFont="1" applyFill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2" fillId="0" borderId="46" xfId="0" applyFont="1" applyBorder="1" applyAlignment="1" applyProtection="1">
      <alignment horizontal="center"/>
    </xf>
    <xf numFmtId="1" fontId="7" fillId="0" borderId="7" xfId="0" applyNumberFormat="1" applyFont="1" applyBorder="1" applyAlignment="1" applyProtection="1">
      <alignment horizontal="center"/>
    </xf>
    <xf numFmtId="1" fontId="7" fillId="0" borderId="12" xfId="0" applyNumberFormat="1" applyFont="1" applyBorder="1" applyAlignment="1" applyProtection="1">
      <alignment horizontal="center"/>
    </xf>
    <xf numFmtId="164" fontId="1" fillId="3" borderId="9" xfId="0" applyNumberFormat="1" applyFont="1" applyFill="1" applyBorder="1" applyAlignment="1" applyProtection="1">
      <alignment horizontal="center"/>
    </xf>
    <xf numFmtId="164" fontId="4" fillId="2" borderId="15" xfId="0" applyNumberFormat="1" applyFont="1" applyFill="1" applyBorder="1" applyAlignment="1" applyProtection="1">
      <alignment horizontal="center"/>
    </xf>
    <xf numFmtId="164" fontId="4" fillId="2" borderId="8" xfId="0" applyNumberFormat="1" applyFont="1" applyFill="1" applyBorder="1" applyAlignment="1" applyProtection="1">
      <alignment horizontal="center"/>
    </xf>
    <xf numFmtId="164" fontId="4" fillId="2" borderId="13" xfId="0" applyNumberFormat="1" applyFont="1" applyFill="1" applyBorder="1" applyAlignment="1" applyProtection="1">
      <alignment horizontal="center"/>
    </xf>
    <xf numFmtId="164" fontId="4" fillId="2" borderId="39" xfId="0" applyNumberFormat="1" applyFont="1" applyFill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 textRotation="90"/>
    </xf>
    <xf numFmtId="0" fontId="6" fillId="0" borderId="7" xfId="0" applyFont="1" applyBorder="1" applyAlignment="1" applyProtection="1">
      <alignment horizontal="center" textRotation="90"/>
    </xf>
    <xf numFmtId="0" fontId="6" fillId="0" borderId="12" xfId="0" applyFont="1" applyBorder="1" applyAlignment="1" applyProtection="1">
      <alignment horizontal="center" textRotation="90"/>
    </xf>
    <xf numFmtId="0" fontId="6" fillId="0" borderId="37" xfId="0" applyFont="1" applyBorder="1" applyAlignment="1" applyProtection="1">
      <alignment horizontal="center" textRotation="90"/>
    </xf>
    <xf numFmtId="164" fontId="2" fillId="4" borderId="8" xfId="0" applyNumberFormat="1" applyFont="1" applyFill="1" applyBorder="1" applyAlignment="1" applyProtection="1">
      <alignment horizontal="center"/>
    </xf>
    <xf numFmtId="1" fontId="2" fillId="2" borderId="14" xfId="0" applyNumberFormat="1" applyFont="1" applyFill="1" applyBorder="1" applyAlignment="1" applyProtection="1">
      <alignment horizontal="center"/>
    </xf>
    <xf numFmtId="1" fontId="2" fillId="2" borderId="7" xfId="0" applyNumberFormat="1" applyFont="1" applyFill="1" applyBorder="1" applyAlignment="1" applyProtection="1">
      <alignment horizontal="center"/>
    </xf>
    <xf numFmtId="1" fontId="2" fillId="2" borderId="12" xfId="0" applyNumberFormat="1" applyFont="1" applyFill="1" applyBorder="1" applyAlignment="1" applyProtection="1">
      <alignment horizontal="center"/>
    </xf>
    <xf numFmtId="164" fontId="4" fillId="2" borderId="9" xfId="0" applyNumberFormat="1" applyFont="1" applyFill="1" applyBorder="1" applyAlignment="1" applyProtection="1">
      <alignment horizontal="center"/>
    </xf>
    <xf numFmtId="164" fontId="1" fillId="2" borderId="9" xfId="0" applyNumberFormat="1" applyFont="1" applyFill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 textRotation="90"/>
    </xf>
    <xf numFmtId="0" fontId="6" fillId="4" borderId="5" xfId="0" applyFont="1" applyFill="1" applyBorder="1" applyAlignment="1" applyProtection="1">
      <alignment horizontal="center" textRotation="90"/>
    </xf>
    <xf numFmtId="0" fontId="6" fillId="4" borderId="4" xfId="0" applyFont="1" applyFill="1" applyBorder="1" applyAlignment="1" applyProtection="1">
      <alignment horizontal="center" textRotation="90"/>
    </xf>
    <xf numFmtId="0" fontId="6" fillId="4" borderId="9" xfId="0" applyFont="1" applyFill="1" applyBorder="1" applyAlignment="1" applyProtection="1">
      <alignment horizontal="center" textRotation="90"/>
    </xf>
    <xf numFmtId="164" fontId="2" fillId="0" borderId="64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/>
    </xf>
    <xf numFmtId="0" fontId="8" fillId="0" borderId="33" xfId="0" applyFont="1" applyBorder="1" applyProtection="1"/>
    <xf numFmtId="0" fontId="25" fillId="0" borderId="34" xfId="0" applyFont="1" applyBorder="1" applyAlignment="1">
      <alignment horizontal="center"/>
    </xf>
    <xf numFmtId="0" fontId="24" fillId="7" borderId="34" xfId="0" applyFont="1" applyFill="1" applyBorder="1" applyAlignment="1">
      <alignment horizontal="center"/>
    </xf>
    <xf numFmtId="0" fontId="26" fillId="0" borderId="37" xfId="0" applyFont="1" applyBorder="1"/>
    <xf numFmtId="0" fontId="26" fillId="0" borderId="39" xfId="0" applyFont="1" applyBorder="1"/>
    <xf numFmtId="0" fontId="27" fillId="8" borderId="62" xfId="0" applyFont="1" applyFill="1" applyBorder="1"/>
    <xf numFmtId="49" fontId="26" fillId="0" borderId="34" xfId="0" applyNumberFormat="1" applyFont="1" applyBorder="1" applyAlignment="1">
      <alignment horizontal="center"/>
    </xf>
    <xf numFmtId="49" fontId="26" fillId="0" borderId="34" xfId="0" applyNumberFormat="1" applyFont="1" applyFill="1" applyBorder="1" applyAlignment="1">
      <alignment horizontal="center"/>
    </xf>
    <xf numFmtId="49" fontId="21" fillId="0" borderId="44" xfId="0" applyNumberFormat="1" applyFont="1" applyBorder="1" applyAlignment="1">
      <alignment horizontal="center"/>
    </xf>
    <xf numFmtId="49" fontId="21" fillId="0" borderId="37" xfId="0" applyNumberFormat="1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4" fillId="0" borderId="37" xfId="1" applyFont="1" applyBorder="1"/>
    <xf numFmtId="2" fontId="13" fillId="0" borderId="65" xfId="0" applyNumberFormat="1" applyFont="1" applyBorder="1" applyAlignment="1" applyProtection="1">
      <alignment horizontal="center"/>
    </xf>
    <xf numFmtId="0" fontId="8" fillId="0" borderId="66" xfId="0" applyFont="1" applyBorder="1" applyProtection="1"/>
    <xf numFmtId="0" fontId="8" fillId="0" borderId="9" xfId="0" applyFont="1" applyBorder="1" applyProtection="1"/>
    <xf numFmtId="2" fontId="13" fillId="0" borderId="32" xfId="0" applyNumberFormat="1" applyFont="1" applyBorder="1" applyAlignment="1" applyProtection="1">
      <alignment horizontal="center"/>
    </xf>
    <xf numFmtId="164" fontId="2" fillId="0" borderId="48" xfId="0" applyNumberFormat="1" applyFont="1" applyBorder="1" applyAlignment="1" applyProtection="1">
      <alignment horizontal="center"/>
    </xf>
    <xf numFmtId="164" fontId="2" fillId="0" borderId="66" xfId="0" applyNumberFormat="1" applyFont="1" applyBorder="1" applyProtection="1"/>
    <xf numFmtId="164" fontId="2" fillId="0" borderId="67" xfId="0" applyNumberFormat="1" applyFont="1" applyBorder="1" applyProtection="1"/>
    <xf numFmtId="0" fontId="2" fillId="0" borderId="68" xfId="0" applyFont="1" applyBorder="1" applyAlignment="1" applyProtection="1">
      <alignment horizontal="center"/>
    </xf>
    <xf numFmtId="0" fontId="8" fillId="0" borderId="68" xfId="0" applyFont="1" applyBorder="1" applyProtection="1"/>
    <xf numFmtId="0" fontId="8" fillId="0" borderId="69" xfId="0" applyFont="1" applyBorder="1" applyProtection="1"/>
    <xf numFmtId="164" fontId="2" fillId="0" borderId="9" xfId="0" applyNumberFormat="1" applyFont="1" applyBorder="1" applyProtection="1"/>
    <xf numFmtId="0" fontId="8" fillId="0" borderId="70" xfId="0" applyFont="1" applyBorder="1" applyProtection="1"/>
    <xf numFmtId="0" fontId="8" fillId="0" borderId="71" xfId="0" applyFont="1" applyBorder="1" applyProtection="1"/>
    <xf numFmtId="0" fontId="2" fillId="0" borderId="35" xfId="0" applyFont="1" applyBorder="1" applyAlignment="1" applyProtection="1">
      <alignment horizontal="center"/>
    </xf>
    <xf numFmtId="0" fontId="8" fillId="8" borderId="48" xfId="0" applyFont="1" applyFill="1" applyBorder="1" applyProtection="1"/>
    <xf numFmtId="164" fontId="4" fillId="2" borderId="48" xfId="0" applyNumberFormat="1" applyFont="1" applyFill="1" applyBorder="1" applyAlignment="1" applyProtection="1">
      <alignment horizontal="center"/>
    </xf>
    <xf numFmtId="164" fontId="1" fillId="2" borderId="46" xfId="0" applyNumberFormat="1" applyFont="1" applyFill="1" applyBorder="1" applyAlignment="1" applyProtection="1">
      <alignment horizontal="center"/>
    </xf>
    <xf numFmtId="0" fontId="6" fillId="0" borderId="47" xfId="0" applyFont="1" applyBorder="1" applyAlignment="1" applyProtection="1">
      <alignment horizontal="center" textRotation="90"/>
    </xf>
    <xf numFmtId="164" fontId="1" fillId="4" borderId="35" xfId="0" applyNumberFormat="1" applyFont="1" applyFill="1" applyBorder="1" applyAlignment="1" applyProtection="1">
      <alignment horizontal="center"/>
    </xf>
    <xf numFmtId="0" fontId="2" fillId="0" borderId="18" xfId="0" applyFont="1" applyBorder="1" applyProtection="1"/>
    <xf numFmtId="164" fontId="21" fillId="0" borderId="59" xfId="0" applyNumberFormat="1" applyFont="1" applyBorder="1" applyAlignment="1" applyProtection="1">
      <alignment horizontal="center"/>
    </xf>
    <xf numFmtId="164" fontId="22" fillId="3" borderId="59" xfId="0" applyNumberFormat="1" applyFont="1" applyFill="1" applyBorder="1" applyAlignment="1" applyProtection="1">
      <alignment horizontal="center"/>
    </xf>
    <xf numFmtId="164" fontId="21" fillId="2" borderId="59" xfId="0" applyNumberFormat="1" applyFont="1" applyFill="1" applyBorder="1" applyAlignment="1" applyProtection="1">
      <alignment horizontal="center"/>
    </xf>
    <xf numFmtId="164" fontId="22" fillId="2" borderId="59" xfId="0" applyNumberFormat="1" applyFont="1" applyFill="1" applyBorder="1" applyAlignment="1" applyProtection="1">
      <alignment horizontal="center"/>
    </xf>
    <xf numFmtId="0" fontId="2" fillId="11" borderId="20" xfId="0" applyFont="1" applyFill="1" applyBorder="1" applyAlignment="1" applyProtection="1">
      <alignment horizontal="center" textRotation="90"/>
    </xf>
    <xf numFmtId="0" fontId="2" fillId="11" borderId="11" xfId="0" applyFont="1" applyFill="1" applyBorder="1" applyAlignment="1" applyProtection="1">
      <alignment horizontal="center" textRotation="90"/>
    </xf>
    <xf numFmtId="0" fontId="2" fillId="11" borderId="11" xfId="0" applyFont="1" applyFill="1" applyBorder="1" applyAlignment="1" applyProtection="1">
      <alignment textRotation="90"/>
    </xf>
    <xf numFmtId="0" fontId="12" fillId="12" borderId="11" xfId="0" applyFont="1" applyFill="1" applyBorder="1" applyAlignment="1" applyProtection="1">
      <alignment textRotation="90"/>
    </xf>
    <xf numFmtId="0" fontId="1" fillId="12" borderId="11" xfId="0" applyFont="1" applyFill="1" applyBorder="1" applyAlignment="1" applyProtection="1">
      <alignment textRotation="90"/>
    </xf>
    <xf numFmtId="0" fontId="3" fillId="12" borderId="11" xfId="0" applyFont="1" applyFill="1" applyBorder="1" applyAlignment="1" applyProtection="1">
      <alignment textRotation="90"/>
    </xf>
    <xf numFmtId="0" fontId="6" fillId="11" borderId="11" xfId="0" applyFont="1" applyFill="1" applyBorder="1" applyAlignment="1" applyProtection="1">
      <alignment textRotation="90"/>
    </xf>
    <xf numFmtId="0" fontId="6" fillId="12" borderId="21" xfId="0" applyFont="1" applyFill="1" applyBorder="1" applyAlignment="1" applyProtection="1">
      <alignment textRotation="90"/>
    </xf>
    <xf numFmtId="164" fontId="7" fillId="4" borderId="17" xfId="0" applyNumberFormat="1" applyFont="1" applyFill="1" applyBorder="1" applyProtection="1"/>
    <xf numFmtId="164" fontId="2" fillId="7" borderId="39" xfId="0" applyNumberFormat="1" applyFont="1" applyFill="1" applyBorder="1" applyAlignment="1" applyProtection="1">
      <alignment horizontal="center"/>
    </xf>
    <xf numFmtId="0" fontId="8" fillId="0" borderId="10" xfId="0" applyFont="1" applyBorder="1" applyProtection="1"/>
    <xf numFmtId="0" fontId="6" fillId="4" borderId="32" xfId="0" applyFont="1" applyFill="1" applyBorder="1" applyAlignment="1" applyProtection="1">
      <alignment horizontal="center" textRotation="90"/>
    </xf>
    <xf numFmtId="0" fontId="8" fillId="0" borderId="72" xfId="0" applyFont="1" applyBorder="1" applyAlignment="1" applyProtection="1">
      <alignment horizontal="center"/>
    </xf>
    <xf numFmtId="164" fontId="2" fillId="2" borderId="73" xfId="0" applyNumberFormat="1" applyFont="1" applyFill="1" applyBorder="1" applyAlignment="1" applyProtection="1">
      <alignment horizontal="center"/>
    </xf>
    <xf numFmtId="164" fontId="2" fillId="2" borderId="74" xfId="0" applyNumberFormat="1" applyFont="1" applyFill="1" applyBorder="1" applyAlignment="1" applyProtection="1">
      <alignment horizontal="center"/>
    </xf>
    <xf numFmtId="164" fontId="2" fillId="2" borderId="75" xfId="0" applyNumberFormat="1" applyFont="1" applyFill="1" applyBorder="1" applyAlignment="1" applyProtection="1">
      <alignment horizontal="center"/>
    </xf>
    <xf numFmtId="164" fontId="2" fillId="4" borderId="75" xfId="0" applyNumberFormat="1" applyFont="1" applyFill="1" applyBorder="1" applyAlignment="1" applyProtection="1">
      <alignment horizontal="center"/>
    </xf>
    <xf numFmtId="164" fontId="2" fillId="2" borderId="76" xfId="0" applyNumberFormat="1" applyFont="1" applyFill="1" applyBorder="1" applyAlignment="1" applyProtection="1">
      <alignment horizontal="center"/>
    </xf>
    <xf numFmtId="164" fontId="2" fillId="0" borderId="77" xfId="0" applyNumberFormat="1" applyFont="1" applyBorder="1" applyAlignment="1" applyProtection="1">
      <alignment horizontal="center"/>
    </xf>
    <xf numFmtId="164" fontId="2" fillId="8" borderId="77" xfId="0" applyNumberFormat="1" applyFont="1" applyFill="1" applyBorder="1" applyAlignment="1" applyProtection="1">
      <alignment horizontal="center"/>
    </xf>
    <xf numFmtId="164" fontId="2" fillId="8" borderId="78" xfId="0" applyNumberFormat="1" applyFont="1" applyFill="1" applyBorder="1" applyAlignment="1" applyProtection="1">
      <alignment horizontal="center"/>
    </xf>
    <xf numFmtId="164" fontId="2" fillId="0" borderId="75" xfId="0" applyNumberFormat="1" applyFont="1" applyBorder="1" applyAlignment="1" applyProtection="1">
      <alignment horizontal="center"/>
    </xf>
    <xf numFmtId="164" fontId="7" fillId="0" borderId="79" xfId="0" applyNumberFormat="1" applyFont="1" applyBorder="1" applyAlignment="1" applyProtection="1">
      <alignment horizontal="center"/>
    </xf>
    <xf numFmtId="164" fontId="2" fillId="4" borderId="18" xfId="0" applyNumberFormat="1" applyFont="1" applyFill="1" applyBorder="1" applyAlignment="1" applyProtection="1">
      <alignment horizontal="center" vertical="center"/>
    </xf>
    <xf numFmtId="1" fontId="2" fillId="13" borderId="4" xfId="0" applyNumberFormat="1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/>
    </xf>
    <xf numFmtId="0" fontId="2" fillId="13" borderId="4" xfId="0" applyFont="1" applyFill="1" applyBorder="1" applyAlignment="1" applyProtection="1">
      <alignment horizontal="center"/>
    </xf>
    <xf numFmtId="0" fontId="2" fillId="10" borderId="34" xfId="0" applyFont="1" applyFill="1" applyBorder="1" applyAlignment="1" applyProtection="1">
      <alignment horizontal="center"/>
    </xf>
    <xf numFmtId="0" fontId="6" fillId="4" borderId="70" xfId="0" applyFont="1" applyFill="1" applyBorder="1" applyAlignment="1" applyProtection="1">
      <alignment horizontal="center" textRotation="90"/>
    </xf>
    <xf numFmtId="164" fontId="1" fillId="4" borderId="0" xfId="0" applyNumberFormat="1" applyFont="1" applyFill="1" applyBorder="1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2" fontId="13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textRotation="90"/>
    </xf>
    <xf numFmtId="0" fontId="6" fillId="4" borderId="0" xfId="0" applyFont="1" applyFill="1" applyBorder="1" applyAlignment="1" applyProtection="1">
      <alignment horizontal="center" textRotation="90"/>
    </xf>
    <xf numFmtId="164" fontId="7" fillId="0" borderId="0" xfId="0" applyNumberFormat="1" applyFont="1" applyBorder="1" applyAlignment="1" applyProtection="1">
      <alignment horizontal="center"/>
    </xf>
    <xf numFmtId="1" fontId="1" fillId="0" borderId="0" xfId="0" applyNumberFormat="1" applyFont="1" applyBorder="1" applyAlignment="1" applyProtection="1">
      <alignment horizontal="center"/>
    </xf>
    <xf numFmtId="0" fontId="29" fillId="0" borderId="34" xfId="0" applyFont="1" applyFill="1" applyBorder="1"/>
    <xf numFmtId="0" fontId="25" fillId="0" borderId="0" xfId="0" applyFont="1" applyBorder="1" applyAlignment="1">
      <alignment horizontal="center"/>
    </xf>
    <xf numFmtId="0" fontId="24" fillId="7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0" xfId="0" applyFont="1" applyBorder="1"/>
    <xf numFmtId="0" fontId="27" fillId="8" borderId="0" xfId="0" applyFont="1" applyFill="1" applyBorder="1"/>
    <xf numFmtId="49" fontId="26" fillId="0" borderId="0" xfId="0" applyNumberFormat="1" applyFont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0" fontId="24" fillId="0" borderId="0" xfId="1" applyFont="1" applyBorder="1"/>
    <xf numFmtId="164" fontId="2" fillId="0" borderId="0" xfId="0" applyNumberFormat="1" applyFont="1" applyBorder="1" applyProtection="1"/>
    <xf numFmtId="0" fontId="2" fillId="0" borderId="0" xfId="0" applyFont="1" applyBorder="1" applyAlignment="1" applyProtection="1">
      <alignment horizontal="center"/>
    </xf>
    <xf numFmtId="164" fontId="21" fillId="0" borderId="0" xfId="0" applyNumberFormat="1" applyFont="1" applyBorder="1" applyAlignment="1" applyProtection="1">
      <alignment horizontal="center"/>
    </xf>
    <xf numFmtId="164" fontId="22" fillId="3" borderId="0" xfId="0" applyNumberFormat="1" applyFont="1" applyFill="1" applyBorder="1" applyAlignment="1" applyProtection="1">
      <alignment horizontal="center"/>
    </xf>
    <xf numFmtId="164" fontId="21" fillId="2" borderId="0" xfId="0" applyNumberFormat="1" applyFont="1" applyFill="1" applyBorder="1" applyAlignment="1" applyProtection="1">
      <alignment horizontal="center"/>
    </xf>
    <xf numFmtId="164" fontId="22" fillId="2" borderId="0" xfId="0" applyNumberFormat="1" applyFont="1" applyFill="1" applyBorder="1" applyAlignment="1" applyProtection="1">
      <alignment horizontal="center"/>
    </xf>
    <xf numFmtId="1" fontId="7" fillId="13" borderId="4" xfId="0" applyNumberFormat="1" applyFont="1" applyFill="1" applyBorder="1" applyAlignment="1" applyProtection="1">
      <alignment horizontal="center" vertical="center"/>
    </xf>
    <xf numFmtId="164" fontId="4" fillId="2" borderId="36" xfId="0" applyNumberFormat="1" applyFont="1" applyFill="1" applyBorder="1" applyAlignment="1" applyProtection="1">
      <alignment horizontal="center"/>
    </xf>
    <xf numFmtId="1" fontId="1" fillId="0" borderId="66" xfId="0" applyNumberFormat="1" applyFont="1" applyBorder="1" applyAlignment="1" applyProtection="1">
      <alignment horizontal="center"/>
    </xf>
    <xf numFmtId="0" fontId="8" fillId="0" borderId="50" xfId="0" applyFont="1" applyBorder="1" applyProtection="1"/>
    <xf numFmtId="49" fontId="23" fillId="0" borderId="46" xfId="0" applyNumberFormat="1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34" xfId="0" applyFont="1" applyBorder="1"/>
    <xf numFmtId="0" fontId="1" fillId="2" borderId="3" xfId="0" applyFont="1" applyFill="1" applyBorder="1" applyAlignment="1" applyProtection="1">
      <alignment horizontal="center" textRotation="90"/>
    </xf>
    <xf numFmtId="0" fontId="1" fillId="2" borderId="17" xfId="0" applyFont="1" applyFill="1" applyBorder="1" applyAlignment="1" applyProtection="1">
      <alignment horizontal="center" textRotation="90"/>
    </xf>
    <xf numFmtId="49" fontId="23" fillId="0" borderId="37" xfId="0" applyNumberFormat="1" applyFont="1" applyBorder="1" applyAlignment="1">
      <alignment horizontal="center"/>
    </xf>
    <xf numFmtId="49" fontId="23" fillId="7" borderId="37" xfId="0" applyNumberFormat="1" applyFont="1" applyFill="1" applyBorder="1" applyAlignment="1">
      <alignment horizontal="center"/>
    </xf>
    <xf numFmtId="49" fontId="23" fillId="0" borderId="47" xfId="0" applyNumberFormat="1" applyFont="1" applyBorder="1" applyAlignment="1">
      <alignment horizontal="center"/>
    </xf>
    <xf numFmtId="165" fontId="7" fillId="2" borderId="18" xfId="2" applyNumberFormat="1" applyFont="1" applyFill="1" applyBorder="1" applyAlignment="1" applyProtection="1">
      <alignment horizontal="center"/>
    </xf>
    <xf numFmtId="165" fontId="7" fillId="0" borderId="18" xfId="2" applyNumberFormat="1" applyFont="1" applyBorder="1" applyAlignment="1" applyProtection="1">
      <alignment horizontal="center"/>
    </xf>
    <xf numFmtId="165" fontId="7" fillId="0" borderId="26" xfId="2" applyNumberFormat="1" applyFont="1" applyBorder="1" applyAlignment="1" applyProtection="1">
      <alignment horizontal="center"/>
    </xf>
    <xf numFmtId="165" fontId="7" fillId="0" borderId="45" xfId="2" applyNumberFormat="1" applyFont="1" applyBorder="1" applyAlignment="1" applyProtection="1">
      <alignment horizontal="center"/>
    </xf>
    <xf numFmtId="165" fontId="7" fillId="0" borderId="0" xfId="2" applyNumberFormat="1" applyFont="1" applyAlignment="1" applyProtection="1">
      <alignment horizontal="center"/>
    </xf>
    <xf numFmtId="165" fontId="7" fillId="0" borderId="0" xfId="2" applyNumberFormat="1" applyFont="1" applyBorder="1" applyAlignment="1" applyProtection="1">
      <alignment horizontal="center"/>
    </xf>
    <xf numFmtId="165" fontId="7" fillId="0" borderId="49" xfId="2" applyNumberFormat="1" applyFont="1" applyBorder="1" applyAlignment="1" applyProtection="1">
      <alignment horizontal="center"/>
    </xf>
    <xf numFmtId="165" fontId="7" fillId="0" borderId="50" xfId="2" applyNumberFormat="1" applyFont="1" applyBorder="1" applyAlignment="1" applyProtection="1">
      <alignment horizontal="center"/>
    </xf>
    <xf numFmtId="165" fontId="7" fillId="0" borderId="0" xfId="2" applyNumberFormat="1" applyFont="1" applyAlignment="1" applyProtection="1">
      <alignment horizontal="left"/>
    </xf>
    <xf numFmtId="0" fontId="6" fillId="0" borderId="38" xfId="0" applyFont="1" applyBorder="1" applyAlignment="1" applyProtection="1">
      <alignment horizontal="center" textRotation="90"/>
    </xf>
    <xf numFmtId="164" fontId="7" fillId="2" borderId="15" xfId="0" applyNumberFormat="1" applyFont="1" applyFill="1" applyBorder="1" applyAlignment="1" applyProtection="1">
      <alignment horizontal="center"/>
    </xf>
    <xf numFmtId="164" fontId="7" fillId="0" borderId="8" xfId="0" applyNumberFormat="1" applyFont="1" applyBorder="1" applyAlignment="1" applyProtection="1">
      <alignment horizontal="center"/>
    </xf>
    <xf numFmtId="164" fontId="7" fillId="0" borderId="13" xfId="0" applyNumberFormat="1" applyFont="1" applyBorder="1" applyAlignment="1" applyProtection="1">
      <alignment horizontal="center"/>
    </xf>
    <xf numFmtId="164" fontId="7" fillId="0" borderId="48" xfId="0" applyNumberFormat="1" applyFont="1" applyBorder="1" applyAlignment="1" applyProtection="1">
      <alignment horizontal="center"/>
    </xf>
    <xf numFmtId="164" fontId="2" fillId="0" borderId="36" xfId="0" applyNumberFormat="1" applyFont="1" applyBorder="1" applyProtection="1"/>
    <xf numFmtId="1" fontId="2" fillId="13" borderId="4" xfId="0" applyNumberFormat="1" applyFont="1" applyFill="1" applyBorder="1" applyAlignment="1" applyProtection="1">
      <alignment horizontal="center"/>
    </xf>
    <xf numFmtId="0" fontId="8" fillId="10" borderId="34" xfId="0" applyFont="1" applyFill="1" applyBorder="1" applyProtection="1"/>
    <xf numFmtId="0" fontId="8" fillId="10" borderId="4" xfId="0" applyFont="1" applyFill="1" applyBorder="1" applyProtection="1"/>
    <xf numFmtId="0" fontId="14" fillId="0" borderId="34" xfId="0" applyFont="1" applyBorder="1" applyProtection="1"/>
    <xf numFmtId="0" fontId="21" fillId="0" borderId="40" xfId="0" applyFont="1" applyBorder="1" applyAlignment="1">
      <alignment horizontal="center"/>
    </xf>
    <xf numFmtId="0" fontId="21" fillId="0" borderId="72" xfId="0" applyFont="1" applyBorder="1" applyAlignment="1">
      <alignment horizontal="center"/>
    </xf>
    <xf numFmtId="0" fontId="21" fillId="0" borderId="37" xfId="0" applyFont="1" applyFill="1" applyBorder="1" applyAlignment="1">
      <alignment horizontal="left"/>
    </xf>
    <xf numFmtId="0" fontId="21" fillId="0" borderId="39" xfId="0" applyFont="1" applyFill="1" applyBorder="1" applyAlignment="1">
      <alignment horizontal="left"/>
    </xf>
    <xf numFmtId="0" fontId="21" fillId="0" borderId="35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left"/>
    </xf>
    <xf numFmtId="0" fontId="21" fillId="8" borderId="36" xfId="0" applyFont="1" applyFill="1" applyBorder="1" applyAlignment="1">
      <alignment horizontal="left"/>
    </xf>
    <xf numFmtId="0" fontId="2" fillId="8" borderId="80" xfId="0" applyFont="1" applyFill="1" applyBorder="1" applyProtection="1"/>
    <xf numFmtId="0" fontId="31" fillId="0" borderId="34" xfId="0" applyFont="1" applyBorder="1" applyProtection="1"/>
    <xf numFmtId="164" fontId="2" fillId="2" borderId="81" xfId="0" applyNumberFormat="1" applyFont="1" applyFill="1" applyBorder="1" applyAlignment="1" applyProtection="1">
      <alignment horizontal="center"/>
    </xf>
    <xf numFmtId="164" fontId="2" fillId="0" borderId="81" xfId="0" applyNumberFormat="1" applyFont="1" applyBorder="1" applyAlignment="1" applyProtection="1">
      <alignment horizontal="center"/>
    </xf>
    <xf numFmtId="164" fontId="2" fillId="0" borderId="81" xfId="0" applyNumberFormat="1" applyFont="1" applyBorder="1" applyProtection="1"/>
    <xf numFmtId="164" fontId="2" fillId="0" borderId="82" xfId="0" applyNumberFormat="1" applyFont="1" applyBorder="1" applyProtection="1"/>
    <xf numFmtId="164" fontId="2" fillId="0" borderId="83" xfId="0" applyNumberFormat="1" applyFont="1" applyBorder="1" applyProtection="1"/>
    <xf numFmtId="164" fontId="2" fillId="0" borderId="84" xfId="0" applyNumberFormat="1" applyFont="1" applyBorder="1" applyProtection="1"/>
    <xf numFmtId="164" fontId="1" fillId="9" borderId="4" xfId="0" applyNumberFormat="1" applyFont="1" applyFill="1" applyBorder="1" applyAlignment="1" applyProtection="1">
      <alignment horizontal="center"/>
    </xf>
    <xf numFmtId="164" fontId="2" fillId="8" borderId="81" xfId="0" applyNumberFormat="1" applyFont="1" applyFill="1" applyBorder="1" applyProtection="1"/>
    <xf numFmtId="0" fontId="8" fillId="8" borderId="84" xfId="0" applyFont="1" applyFill="1" applyBorder="1" applyProtection="1"/>
    <xf numFmtId="164" fontId="2" fillId="0" borderId="84" xfId="0" applyNumberFormat="1" applyFont="1" applyBorder="1" applyAlignment="1" applyProtection="1">
      <alignment horizontal="center"/>
    </xf>
    <xf numFmtId="164" fontId="2" fillId="0" borderId="61" xfId="0" applyNumberFormat="1" applyFont="1" applyBorder="1" applyAlignment="1" applyProtection="1">
      <alignment horizontal="center"/>
    </xf>
    <xf numFmtId="164" fontId="2" fillId="0" borderId="85" xfId="0" applyNumberFormat="1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8" fillId="7" borderId="39" xfId="0" applyFont="1" applyFill="1" applyBorder="1" applyProtection="1"/>
    <xf numFmtId="0" fontId="27" fillId="8" borderId="34" xfId="0" applyFont="1" applyFill="1" applyBorder="1"/>
    <xf numFmtId="49" fontId="23" fillId="0" borderId="34" xfId="0" applyNumberFormat="1" applyFont="1" applyFill="1" applyBorder="1" applyAlignment="1">
      <alignment horizontal="center"/>
    </xf>
    <xf numFmtId="0" fontId="32" fillId="0" borderId="34" xfId="1" applyFont="1" applyBorder="1" applyAlignment="1">
      <alignment horizontal="center"/>
    </xf>
    <xf numFmtId="0" fontId="2" fillId="7" borderId="7" xfId="0" applyFont="1" applyFill="1" applyBorder="1" applyProtection="1"/>
    <xf numFmtId="0" fontId="8" fillId="0" borderId="86" xfId="0" applyFont="1" applyBorder="1" applyProtection="1"/>
    <xf numFmtId="0" fontId="14" fillId="0" borderId="46" xfId="0" applyFont="1" applyBorder="1" applyProtection="1"/>
    <xf numFmtId="0" fontId="23" fillId="0" borderId="46" xfId="0" applyFont="1" applyBorder="1"/>
    <xf numFmtId="164" fontId="1" fillId="9" borderId="6" xfId="0" applyNumberFormat="1" applyFont="1" applyFill="1" applyBorder="1" applyAlignment="1" applyProtection="1">
      <alignment horizontal="center"/>
    </xf>
    <xf numFmtId="164" fontId="7" fillId="0" borderId="50" xfId="0" applyNumberFormat="1" applyFont="1" applyBorder="1" applyProtection="1"/>
    <xf numFmtId="164" fontId="2" fillId="0" borderId="46" xfId="0" applyNumberFormat="1" applyFont="1" applyBorder="1" applyAlignment="1" applyProtection="1">
      <alignment horizontal="center"/>
    </xf>
    <xf numFmtId="164" fontId="1" fillId="3" borderId="46" xfId="0" applyNumberFormat="1" applyFont="1" applyFill="1" applyBorder="1" applyAlignment="1" applyProtection="1">
      <alignment horizontal="center"/>
    </xf>
    <xf numFmtId="164" fontId="4" fillId="2" borderId="46" xfId="0" applyNumberFormat="1" applyFont="1" applyFill="1" applyBorder="1" applyAlignment="1" applyProtection="1">
      <alignment horizontal="center"/>
    </xf>
    <xf numFmtId="0" fontId="6" fillId="0" borderId="46" xfId="0" applyFont="1" applyBorder="1" applyAlignment="1" applyProtection="1">
      <alignment horizontal="center" textRotation="90"/>
    </xf>
    <xf numFmtId="0" fontId="6" fillId="4" borderId="87" xfId="0" applyFont="1" applyFill="1" applyBorder="1" applyAlignment="1" applyProtection="1">
      <alignment horizontal="center" textRotation="90"/>
    </xf>
    <xf numFmtId="0" fontId="6" fillId="4" borderId="88" xfId="0" applyFont="1" applyFill="1" applyBorder="1" applyAlignment="1" applyProtection="1">
      <alignment horizontal="center" textRotation="90"/>
    </xf>
    <xf numFmtId="0" fontId="8" fillId="0" borderId="89" xfId="0" applyFont="1" applyBorder="1" applyProtection="1"/>
    <xf numFmtId="164" fontId="1" fillId="2" borderId="90" xfId="0" applyNumberFormat="1" applyFont="1" applyFill="1" applyBorder="1" applyAlignment="1" applyProtection="1">
      <alignment horizontal="center"/>
    </xf>
    <xf numFmtId="0" fontId="6" fillId="0" borderId="90" xfId="0" applyFont="1" applyBorder="1" applyAlignment="1" applyProtection="1">
      <alignment horizontal="center" textRotation="90"/>
    </xf>
    <xf numFmtId="0" fontId="8" fillId="0" borderId="26" xfId="0" applyFont="1" applyBorder="1" applyProtection="1"/>
    <xf numFmtId="2" fontId="12" fillId="0" borderId="13" xfId="0" applyNumberFormat="1" applyFont="1" applyBorder="1" applyAlignment="1" applyProtection="1">
      <alignment horizontal="center"/>
    </xf>
    <xf numFmtId="2" fontId="3" fillId="0" borderId="6" xfId="0" applyNumberFormat="1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1" fontId="1" fillId="6" borderId="13" xfId="0" applyNumberFormat="1" applyFont="1" applyFill="1" applyBorder="1" applyAlignment="1" applyProtection="1">
      <alignment horizontal="center"/>
    </xf>
    <xf numFmtId="2" fontId="19" fillId="2" borderId="13" xfId="0" applyNumberFormat="1" applyFont="1" applyFill="1" applyBorder="1" applyAlignment="1" applyProtection="1">
      <alignment horizontal="center"/>
    </xf>
    <xf numFmtId="0" fontId="20" fillId="0" borderId="35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/>
    </xf>
    <xf numFmtId="0" fontId="14" fillId="0" borderId="35" xfId="0" applyFont="1" applyBorder="1" applyProtection="1"/>
    <xf numFmtId="0" fontId="23" fillId="0" borderId="35" xfId="0" applyFont="1" applyBorder="1" applyAlignment="1">
      <alignment horizontal="center"/>
    </xf>
    <xf numFmtId="164" fontId="1" fillId="9" borderId="35" xfId="0" applyNumberFormat="1" applyFont="1" applyFill="1" applyBorder="1" applyAlignment="1" applyProtection="1">
      <alignment horizontal="center"/>
    </xf>
    <xf numFmtId="1" fontId="2" fillId="9" borderId="35" xfId="0" applyNumberFormat="1" applyFont="1" applyFill="1" applyBorder="1" applyAlignment="1" applyProtection="1">
      <alignment horizontal="center" vertical="center"/>
    </xf>
    <xf numFmtId="1" fontId="2" fillId="9" borderId="35" xfId="0" applyNumberFormat="1" applyFont="1" applyFill="1" applyBorder="1" applyAlignment="1" applyProtection="1">
      <alignment horizontal="center"/>
    </xf>
    <xf numFmtId="0" fontId="6" fillId="2" borderId="35" xfId="0" applyFont="1" applyFill="1" applyBorder="1" applyAlignment="1" applyProtection="1">
      <alignment horizontal="center" textRotation="90"/>
    </xf>
    <xf numFmtId="1" fontId="7" fillId="7" borderId="35" xfId="0" applyNumberFormat="1" applyFont="1" applyFill="1" applyBorder="1" applyAlignment="1" applyProtection="1">
      <alignment horizontal="center"/>
    </xf>
    <xf numFmtId="2" fontId="12" fillId="0" borderId="35" xfId="0" applyNumberFormat="1" applyFont="1" applyBorder="1" applyAlignment="1" applyProtection="1">
      <alignment horizontal="center"/>
    </xf>
    <xf numFmtId="2" fontId="3" fillId="0" borderId="35" xfId="0" applyNumberFormat="1" applyFont="1" applyBorder="1" applyAlignment="1" applyProtection="1">
      <alignment horizontal="center"/>
    </xf>
    <xf numFmtId="1" fontId="1" fillId="6" borderId="35" xfId="0" applyNumberFormat="1" applyFont="1" applyFill="1" applyBorder="1" applyAlignment="1" applyProtection="1">
      <alignment horizontal="center"/>
    </xf>
    <xf numFmtId="2" fontId="19" fillId="2" borderId="35" xfId="0" applyNumberFormat="1" applyFont="1" applyFill="1" applyBorder="1" applyAlignment="1" applyProtection="1">
      <alignment horizontal="center"/>
    </xf>
    <xf numFmtId="0" fontId="20" fillId="0" borderId="38" xfId="0" applyFont="1" applyFill="1" applyBorder="1"/>
    <xf numFmtId="0" fontId="20" fillId="0" borderId="36" xfId="0" applyFont="1" applyFill="1" applyBorder="1"/>
    <xf numFmtId="49" fontId="23" fillId="0" borderId="38" xfId="0" applyNumberFormat="1" applyFont="1" applyBorder="1" applyAlignment="1">
      <alignment horizontal="center"/>
    </xf>
    <xf numFmtId="165" fontId="7" fillId="2" borderId="36" xfId="2" applyNumberFormat="1" applyFont="1" applyFill="1" applyBorder="1" applyAlignment="1" applyProtection="1">
      <alignment horizontal="center"/>
    </xf>
    <xf numFmtId="164" fontId="2" fillId="2" borderId="53" xfId="0" applyNumberFormat="1" applyFont="1" applyFill="1" applyBorder="1" applyAlignment="1" applyProtection="1">
      <alignment horizontal="center"/>
    </xf>
    <xf numFmtId="2" fontId="13" fillId="0" borderId="55" xfId="0" applyNumberFormat="1" applyFont="1" applyBorder="1" applyAlignment="1" applyProtection="1">
      <alignment horizontal="center"/>
    </xf>
    <xf numFmtId="2" fontId="13" fillId="0" borderId="38" xfId="0" applyNumberFormat="1" applyFont="1" applyBorder="1" applyAlignment="1" applyProtection="1">
      <alignment horizontal="center"/>
    </xf>
    <xf numFmtId="164" fontId="2" fillId="9" borderId="53" xfId="0" applyNumberFormat="1" applyFont="1" applyFill="1" applyBorder="1" applyAlignment="1" applyProtection="1">
      <alignment horizontal="center"/>
    </xf>
    <xf numFmtId="0" fontId="6" fillId="4" borderId="38" xfId="0" applyFont="1" applyFill="1" applyBorder="1" applyAlignment="1" applyProtection="1">
      <alignment horizontal="center" textRotation="90"/>
    </xf>
    <xf numFmtId="164" fontId="2" fillId="8" borderId="8" xfId="0" applyNumberFormat="1" applyFont="1" applyFill="1" applyBorder="1" applyAlignment="1" applyProtection="1">
      <alignment horizontal="center"/>
    </xf>
    <xf numFmtId="164" fontId="2" fillId="8" borderId="13" xfId="0" applyNumberFormat="1" applyFont="1" applyFill="1" applyBorder="1" applyAlignment="1" applyProtection="1">
      <alignment horizontal="center"/>
    </xf>
    <xf numFmtId="164" fontId="2" fillId="9" borderId="36" xfId="0" applyNumberFormat="1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textRotation="90"/>
    </xf>
    <xf numFmtId="0" fontId="6" fillId="4" borderId="91" xfId="0" applyFont="1" applyFill="1" applyBorder="1" applyAlignment="1" applyProtection="1">
      <alignment horizontal="center" textRotation="90"/>
    </xf>
    <xf numFmtId="0" fontId="6" fillId="4" borderId="92" xfId="0" applyFont="1" applyFill="1" applyBorder="1" applyAlignment="1" applyProtection="1">
      <alignment horizontal="center" textRotation="90"/>
    </xf>
    <xf numFmtId="164" fontId="2" fillId="7" borderId="35" xfId="0" applyNumberFormat="1" applyFont="1" applyFill="1" applyBorder="1" applyAlignment="1" applyProtection="1">
      <alignment horizontal="center"/>
    </xf>
    <xf numFmtId="164" fontId="2" fillId="9" borderId="36" xfId="0" applyNumberFormat="1" applyFont="1" applyFill="1" applyBorder="1" applyAlignment="1" applyProtection="1">
      <alignment horizontal="center"/>
    </xf>
    <xf numFmtId="0" fontId="6" fillId="4" borderId="55" xfId="0" applyFont="1" applyFill="1" applyBorder="1" applyAlignment="1" applyProtection="1">
      <alignment horizontal="center" textRotation="90"/>
    </xf>
    <xf numFmtId="164" fontId="7" fillId="8" borderId="62" xfId="0" applyNumberFormat="1" applyFont="1" applyFill="1" applyBorder="1" applyAlignment="1" applyProtection="1">
      <alignment horizontal="center"/>
    </xf>
    <xf numFmtId="164" fontId="7" fillId="8" borderId="89" xfId="0" applyNumberFormat="1" applyFont="1" applyFill="1" applyBorder="1" applyAlignment="1" applyProtection="1">
      <alignment horizontal="center"/>
    </xf>
    <xf numFmtId="164" fontId="7" fillId="8" borderId="36" xfId="0" applyNumberFormat="1" applyFont="1" applyFill="1" applyBorder="1" applyAlignment="1" applyProtection="1">
      <alignment horizontal="center"/>
    </xf>
    <xf numFmtId="164" fontId="7" fillId="7" borderId="36" xfId="0" applyNumberFormat="1" applyFont="1" applyFill="1" applyBorder="1" applyAlignment="1" applyProtection="1">
      <alignment horizontal="center"/>
    </xf>
    <xf numFmtId="1" fontId="1" fillId="0" borderId="36" xfId="0" applyNumberFormat="1" applyFont="1" applyBorder="1" applyAlignment="1" applyProtection="1">
      <alignment horizontal="center"/>
    </xf>
    <xf numFmtId="0" fontId="6" fillId="9" borderId="55" xfId="0" applyFont="1" applyFill="1" applyBorder="1" applyAlignment="1" applyProtection="1">
      <alignment horizontal="center" textRotation="90"/>
    </xf>
    <xf numFmtId="0" fontId="15" fillId="0" borderId="42" xfId="0" applyFont="1" applyFill="1" applyBorder="1"/>
    <xf numFmtId="0" fontId="7" fillId="0" borderId="0" xfId="0" applyFont="1" applyProtection="1"/>
    <xf numFmtId="0" fontId="7" fillId="2" borderId="0" xfId="0" applyFont="1" applyFill="1" applyProtection="1"/>
    <xf numFmtId="0" fontId="20" fillId="0" borderId="40" xfId="0" applyFont="1" applyFill="1" applyBorder="1"/>
    <xf numFmtId="0" fontId="20" fillId="0" borderId="42" xfId="0" applyFont="1" applyFill="1" applyBorder="1"/>
    <xf numFmtId="0" fontId="9" fillId="0" borderId="40" xfId="0" applyFont="1" applyBorder="1" applyProtection="1"/>
    <xf numFmtId="49" fontId="23" fillId="0" borderId="40" xfId="0" applyNumberFormat="1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7" fillId="0" borderId="56" xfId="0" applyFont="1" applyBorder="1" applyProtection="1"/>
    <xf numFmtId="0" fontId="7" fillId="0" borderId="56" xfId="0" applyFont="1" applyBorder="1" applyAlignment="1" applyProtection="1">
      <alignment horizontal="center"/>
    </xf>
    <xf numFmtId="49" fontId="20" fillId="0" borderId="56" xfId="0" applyNumberFormat="1" applyFont="1" applyBorder="1" applyAlignment="1">
      <alignment horizontal="center"/>
    </xf>
    <xf numFmtId="0" fontId="20" fillId="0" borderId="56" xfId="0" applyFont="1" applyBorder="1"/>
    <xf numFmtId="0" fontId="7" fillId="8" borderId="8" xfId="0" applyFont="1" applyFill="1" applyBorder="1" applyAlignment="1" applyProtection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86"/>
  <sheetViews>
    <sheetView workbookViewId="0">
      <pane xSplit="5" ySplit="1" topLeftCell="BK50" activePane="bottomRight" state="frozen"/>
      <selection pane="topRight"/>
      <selection pane="bottomLeft"/>
      <selection pane="bottomRight" activeCell="A59" sqref="A59:XFD59"/>
    </sheetView>
  </sheetViews>
  <sheetFormatPr defaultColWidth="4.7109375" defaultRowHeight="17.25" customHeight="1"/>
  <cols>
    <col min="1" max="1" width="6.5703125" style="19" customWidth="1"/>
    <col min="2" max="2" width="10.5703125" style="27" customWidth="1"/>
    <col min="3" max="3" width="14.85546875" style="19" customWidth="1"/>
    <col min="4" max="4" width="25.42578125" style="19" customWidth="1"/>
    <col min="5" max="5" width="10.28515625" style="19" customWidth="1"/>
    <col min="6" max="6" width="14.7109375" style="19" customWidth="1"/>
    <col min="7" max="7" width="13.7109375" style="19" customWidth="1"/>
    <col min="8" max="8" width="9.7109375" style="19" customWidth="1"/>
    <col min="9" max="9" width="32.28515625" style="19" customWidth="1"/>
    <col min="10" max="10" width="4.42578125" style="19" customWidth="1"/>
    <col min="11" max="11" width="4.42578125" style="20" customWidth="1"/>
    <col min="12" max="14" width="4.42578125" style="19" customWidth="1"/>
    <col min="15" max="15" width="6" style="19" customWidth="1"/>
    <col min="16" max="16" width="4.42578125" style="20" customWidth="1"/>
    <col min="17" max="24" width="4.42578125" style="19" customWidth="1"/>
    <col min="25" max="25" width="4.42578125" style="20" customWidth="1"/>
    <col min="26" max="29" width="4.42578125" style="19" customWidth="1"/>
    <col min="30" max="30" width="4.42578125" style="22" customWidth="1"/>
    <col min="31" max="35" width="4.42578125" style="19" customWidth="1"/>
    <col min="36" max="36" width="4.42578125" style="20" customWidth="1"/>
    <col min="37" max="40" width="4.42578125" style="19" customWidth="1"/>
    <col min="41" max="41" width="4.42578125" style="22" customWidth="1"/>
    <col min="42" max="46" width="4.42578125" style="19" customWidth="1"/>
    <col min="47" max="47" width="4.42578125" style="20" customWidth="1"/>
    <col min="48" max="51" width="4.42578125" style="19" customWidth="1"/>
    <col min="52" max="52" width="4.42578125" style="22" customWidth="1"/>
    <col min="53" max="57" width="4.42578125" style="19" customWidth="1"/>
    <col min="58" max="58" width="4.42578125" style="20" customWidth="1"/>
    <col min="59" max="62" width="4.42578125" style="19" customWidth="1"/>
    <col min="63" max="63" width="4.42578125" style="22" customWidth="1"/>
    <col min="64" max="68" width="4.42578125" style="19" customWidth="1"/>
    <col min="69" max="69" width="4.42578125" style="20" customWidth="1"/>
    <col min="70" max="74" width="4.42578125" style="19" customWidth="1"/>
    <col min="75" max="75" width="5" style="19" bestFit="1" customWidth="1"/>
    <col min="76" max="76" width="4.85546875" style="19" bestFit="1" customWidth="1"/>
    <col min="77" max="77" width="4.7109375" style="19"/>
    <col min="78" max="79" width="4.85546875" style="19" bestFit="1" customWidth="1"/>
    <col min="80" max="80" width="4.7109375" style="20"/>
    <col min="81" max="81" width="4.7109375" style="19"/>
    <col min="82" max="82" width="4.85546875" style="19" bestFit="1" customWidth="1"/>
    <col min="83" max="83" width="4.7109375" style="19"/>
    <col min="84" max="84" width="4.85546875" style="19" bestFit="1" customWidth="1"/>
    <col min="85" max="85" width="5" style="19" bestFit="1" customWidth="1"/>
    <col min="86" max="86" width="5.7109375" style="19" customWidth="1"/>
    <col min="87" max="87" width="6.5703125" style="19" customWidth="1"/>
    <col min="88" max="88" width="6.85546875" style="19" customWidth="1"/>
    <col min="89" max="89" width="17.42578125" style="19" customWidth="1"/>
    <col min="90" max="90" width="5.85546875" style="19" customWidth="1"/>
    <col min="91" max="91" width="11.140625" style="19" customWidth="1"/>
    <col min="92" max="92" width="13" style="19" customWidth="1"/>
    <col min="93" max="93" width="9.140625" style="19" customWidth="1"/>
  </cols>
  <sheetData>
    <row r="1" spans="1:94" ht="162.7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/>
      <c r="G1" s="1" t="s">
        <v>5</v>
      </c>
      <c r="H1" s="1" t="s">
        <v>6</v>
      </c>
      <c r="I1" s="2" t="s">
        <v>7</v>
      </c>
      <c r="J1" s="482" t="s">
        <v>8</v>
      </c>
      <c r="K1" s="481" t="s">
        <v>8</v>
      </c>
      <c r="L1" s="75" t="s">
        <v>53</v>
      </c>
      <c r="M1" s="76" t="s">
        <v>54</v>
      </c>
      <c r="N1" s="77" t="s">
        <v>55</v>
      </c>
      <c r="O1" s="61" t="s">
        <v>56</v>
      </c>
      <c r="P1" s="61" t="s">
        <v>282</v>
      </c>
      <c r="Q1" s="62" t="s">
        <v>57</v>
      </c>
      <c r="R1" s="78" t="s">
        <v>58</v>
      </c>
      <c r="S1" s="73" t="s">
        <v>59</v>
      </c>
      <c r="T1" s="46" t="s">
        <v>60</v>
      </c>
      <c r="U1" s="47" t="s">
        <v>61</v>
      </c>
      <c r="V1" s="47" t="s">
        <v>62</v>
      </c>
      <c r="W1" s="48" t="s">
        <v>63</v>
      </c>
      <c r="X1" s="49" t="s">
        <v>9</v>
      </c>
      <c r="Y1" s="198" t="s">
        <v>66</v>
      </c>
      <c r="Z1" s="50" t="s">
        <v>64</v>
      </c>
      <c r="AA1" s="65" t="s">
        <v>65</v>
      </c>
      <c r="AB1" s="51" t="s">
        <v>66</v>
      </c>
      <c r="AC1" s="52" t="s">
        <v>9</v>
      </c>
      <c r="AD1" s="59" t="s">
        <v>9</v>
      </c>
      <c r="AE1" s="37" t="s">
        <v>60</v>
      </c>
      <c r="AF1" s="38" t="s">
        <v>67</v>
      </c>
      <c r="AG1" s="38" t="s">
        <v>68</v>
      </c>
      <c r="AH1" s="39" t="s">
        <v>69</v>
      </c>
      <c r="AI1" s="43" t="s">
        <v>10</v>
      </c>
      <c r="AJ1" s="197" t="s">
        <v>72</v>
      </c>
      <c r="AK1" s="44" t="s">
        <v>70</v>
      </c>
      <c r="AL1" s="66" t="s">
        <v>71</v>
      </c>
      <c r="AM1" s="45" t="s">
        <v>72</v>
      </c>
      <c r="AN1" s="40" t="s">
        <v>10</v>
      </c>
      <c r="AO1" s="42" t="s">
        <v>10</v>
      </c>
      <c r="AP1" s="46" t="s">
        <v>60</v>
      </c>
      <c r="AQ1" s="47" t="s">
        <v>73</v>
      </c>
      <c r="AR1" s="47" t="s">
        <v>74</v>
      </c>
      <c r="AS1" s="48" t="s">
        <v>75</v>
      </c>
      <c r="AT1" s="49" t="s">
        <v>11</v>
      </c>
      <c r="AU1" s="198" t="s">
        <v>78</v>
      </c>
      <c r="AV1" s="50" t="s">
        <v>76</v>
      </c>
      <c r="AW1" s="65" t="s">
        <v>77</v>
      </c>
      <c r="AX1" s="51" t="s">
        <v>78</v>
      </c>
      <c r="AY1" s="52" t="s">
        <v>11</v>
      </c>
      <c r="AZ1" s="53" t="s">
        <v>11</v>
      </c>
      <c r="BA1" s="46" t="s">
        <v>60</v>
      </c>
      <c r="BB1" s="47" t="s">
        <v>79</v>
      </c>
      <c r="BC1" s="47" t="s">
        <v>80</v>
      </c>
      <c r="BD1" s="48" t="s">
        <v>81</v>
      </c>
      <c r="BE1" s="49" t="s">
        <v>12</v>
      </c>
      <c r="BF1" s="198" t="s">
        <v>84</v>
      </c>
      <c r="BG1" s="50" t="s">
        <v>82</v>
      </c>
      <c r="BH1" s="65" t="s">
        <v>83</v>
      </c>
      <c r="BI1" s="51" t="s">
        <v>84</v>
      </c>
      <c r="BJ1" s="52" t="s">
        <v>12</v>
      </c>
      <c r="BK1" s="53" t="s">
        <v>12</v>
      </c>
      <c r="BL1" s="37" t="s">
        <v>60</v>
      </c>
      <c r="BM1" s="38" t="s">
        <v>85</v>
      </c>
      <c r="BN1" s="38" t="s">
        <v>86</v>
      </c>
      <c r="BO1" s="39" t="s">
        <v>87</v>
      </c>
      <c r="BP1" s="43" t="s">
        <v>13</v>
      </c>
      <c r="BQ1" s="197" t="s">
        <v>90</v>
      </c>
      <c r="BR1" s="44" t="s">
        <v>88</v>
      </c>
      <c r="BS1" s="66" t="s">
        <v>89</v>
      </c>
      <c r="BT1" s="45" t="s">
        <v>90</v>
      </c>
      <c r="BU1" s="40" t="s">
        <v>91</v>
      </c>
      <c r="BV1" s="42" t="s">
        <v>92</v>
      </c>
      <c r="BW1" s="37" t="s">
        <v>60</v>
      </c>
      <c r="BX1" s="38" t="s">
        <v>283</v>
      </c>
      <c r="BY1" s="38" t="s">
        <v>284</v>
      </c>
      <c r="BZ1" s="39" t="s">
        <v>285</v>
      </c>
      <c r="CA1" s="43" t="s">
        <v>108</v>
      </c>
      <c r="CB1" s="197" t="s">
        <v>286</v>
      </c>
      <c r="CC1" s="44" t="s">
        <v>287</v>
      </c>
      <c r="CD1" s="68" t="s">
        <v>288</v>
      </c>
      <c r="CE1" s="45" t="s">
        <v>286</v>
      </c>
      <c r="CF1" s="40" t="s">
        <v>289</v>
      </c>
      <c r="CG1" s="41" t="s">
        <v>290</v>
      </c>
      <c r="CH1" s="106" t="s">
        <v>93</v>
      </c>
      <c r="CI1" s="107" t="s">
        <v>94</v>
      </c>
      <c r="CJ1" s="108" t="s">
        <v>95</v>
      </c>
      <c r="CK1" s="109" t="s">
        <v>279</v>
      </c>
      <c r="CL1" s="110" t="s">
        <v>96</v>
      </c>
      <c r="CM1" s="111" t="s">
        <v>97</v>
      </c>
      <c r="CN1" s="109" t="s">
        <v>98</v>
      </c>
      <c r="CO1" s="109" t="s">
        <v>280</v>
      </c>
    </row>
    <row r="2" spans="1:94" s="14" customFormat="1" ht="18.75" customHeight="1">
      <c r="A2" s="138">
        <v>2</v>
      </c>
      <c r="B2" s="138" t="s">
        <v>99</v>
      </c>
      <c r="C2" s="139" t="s">
        <v>196</v>
      </c>
      <c r="D2" s="141" t="s">
        <v>197</v>
      </c>
      <c r="E2" s="142" t="s">
        <v>147</v>
      </c>
      <c r="F2" s="168"/>
      <c r="G2" s="251" t="s">
        <v>321</v>
      </c>
      <c r="H2" s="253" t="s">
        <v>16</v>
      </c>
      <c r="I2" s="483"/>
      <c r="J2" s="514">
        <v>6</v>
      </c>
      <c r="K2" s="202" t="str">
        <f>TEXT(J2,"0.0")</f>
        <v>6.0</v>
      </c>
      <c r="L2" s="365" t="str">
        <f>IF(J2&gt;=8.5,"A",IF(J2&gt;=8,"B+",IF(J2&gt;=7,"B",IF(J2&gt;=6.5,"C+",IF(J2&gt;=5.5,"C",IF(J2&gt;=5,"D+",IF(J2&gt;=4,"D","F")))))))</f>
        <v>C</v>
      </c>
      <c r="M2" s="7">
        <f>IF(L2="A",4,IF(L2="B+",3.5,IF(L2="B",3,IF(L2="C+",2.5,IF(L2="C",2,IF(L2="D+",1.5,IF(L2="D",1,0)))))))</f>
        <v>2</v>
      </c>
      <c r="N2" s="70" t="str">
        <f>TEXT(M2,"0.0")</f>
        <v>2.0</v>
      </c>
      <c r="O2" s="486"/>
      <c r="P2" s="87"/>
      <c r="Q2" s="8" t="str">
        <f t="shared" ref="Q2:Q44" si="0">IF(O2&gt;=8.5,"A",IF(O2&gt;=8,"B+",IF(O2&gt;=7,"B",IF(O2&gt;=6.5,"C+",IF(O2&gt;=5.5,"C",IF(O2&gt;=5,"D+",IF(O2&gt;=4,"D","F")))))))</f>
        <v>F</v>
      </c>
      <c r="R2" s="7">
        <f t="shared" ref="R2:R44" si="1">IF(Q2="A",4,IF(Q2="B+",3.5,IF(Q2="B",3,IF(Q2="C+",2.5,IF(Q2="C",2,IF(Q2="D+",1.5,IF(Q2="D",1,0)))))))</f>
        <v>0</v>
      </c>
      <c r="S2" s="70" t="str">
        <f t="shared" ref="S2:S44" si="2">TEXT(R2,"0.0")</f>
        <v>0.0</v>
      </c>
      <c r="T2" s="146"/>
      <c r="U2" s="147"/>
      <c r="V2" s="148"/>
      <c r="W2" s="5">
        <f t="shared" ref="W2:W32" si="3">ROUND((T2*0.4+U2*0.6),1)</f>
        <v>0</v>
      </c>
      <c r="X2" s="6">
        <f t="shared" ref="X2:X32" si="4">ROUND(MAX((T2*0.4+U2*0.6),(T2*0.4+V2*0.6)),1)</f>
        <v>0</v>
      </c>
      <c r="Y2" s="196" t="str">
        <f t="shared" ref="Y2:Y58" si="5">TEXT(X2,"0.0")</f>
        <v>0.0</v>
      </c>
      <c r="Z2" s="8" t="str">
        <f t="shared" ref="Z2:Z32" si="6">IF(X2&gt;=8.5,"A",IF(X2&gt;=8,"B+",IF(X2&gt;=7,"B",IF(X2&gt;=6.5,"C+",IF(X2&gt;=5.5,"C",IF(X2&gt;=5,"D+",IF(X2&gt;=4,"D","F")))))))</f>
        <v>F</v>
      </c>
      <c r="AA2" s="7">
        <f t="shared" ref="AA2:AA32" si="7">IF(Z2="A",4,IF(Z2="B+",3.5,IF(Z2="B",3,IF(Z2="C+",2.5,IF(Z2="C",2,IF(Z2="D+",1.5,IF(Z2="D",1,0)))))))</f>
        <v>0</v>
      </c>
      <c r="AB2" s="7" t="str">
        <f t="shared" ref="AB2:AB32" si="8">TEXT(AA2,"0.0")</f>
        <v>0.0</v>
      </c>
      <c r="AC2" s="9">
        <v>3</v>
      </c>
      <c r="AD2" s="29"/>
      <c r="AE2" s="146">
        <v>5</v>
      </c>
      <c r="AF2" s="147">
        <v>1</v>
      </c>
      <c r="AG2" s="501"/>
      <c r="AH2" s="56">
        <f t="shared" ref="AH2:AH58" si="9">ROUND((AE2*0.4+AF2*0.6),1)</f>
        <v>2.6</v>
      </c>
      <c r="AI2" s="57">
        <f t="shared" ref="AI2:AI58" si="10">ROUND(MAX((AE2*0.4+AF2*0.6),(AE2*0.4+AG2*0.6)),1)</f>
        <v>2.6</v>
      </c>
      <c r="AJ2" s="203" t="str">
        <f t="shared" ref="AJ2:AJ58" si="11">TEXT(AI2,"0.0")</f>
        <v>2.6</v>
      </c>
      <c r="AK2" s="54" t="str">
        <f t="shared" ref="AK2:AK32" si="12">IF(AI2&gt;=8.5,"A",IF(AI2&gt;=8,"B+",IF(AI2&gt;=7,"B",IF(AI2&gt;=6.5,"C+",IF(AI2&gt;=5.5,"C",IF(AI2&gt;=5,"D+",IF(AI2&gt;=4,"D","F")))))))</f>
        <v>F</v>
      </c>
      <c r="AL2" s="58">
        <f t="shared" ref="AL2:AL32" si="13">IF(AK2="A",4,IF(AK2="B+",3.5,IF(AK2="B",3,IF(AK2="C+",2.5,IF(AK2="C",2,IF(AK2="D+",1.5,IF(AK2="D",1,0)))))))</f>
        <v>0</v>
      </c>
      <c r="AM2" s="58" t="str">
        <f t="shared" ref="AM2:AM32" si="14">TEXT(AL2,"0.0")</f>
        <v>0.0</v>
      </c>
      <c r="AN2" s="120">
        <v>3</v>
      </c>
      <c r="AO2" s="94"/>
      <c r="AP2" s="192">
        <v>5</v>
      </c>
      <c r="AQ2" s="444"/>
      <c r="AR2" s="148">
        <v>5</v>
      </c>
      <c r="AS2" s="5">
        <f t="shared" ref="AS2:AS58" si="15">ROUND((AP2*0.4+AQ2*0.6),1)</f>
        <v>2</v>
      </c>
      <c r="AT2" s="26">
        <f t="shared" ref="AT2:AT58" si="16">ROUND(MAX((AP2*0.4+AQ2*0.6),(AP2*0.4+AR2*0.6)),1)</f>
        <v>5</v>
      </c>
      <c r="AU2" s="196" t="str">
        <f t="shared" ref="AU2:AU58" si="17">TEXT(AT2,"0.0")</f>
        <v>5.0</v>
      </c>
      <c r="AV2" s="128" t="str">
        <f t="shared" ref="AV2:AV58" si="18">IF(AT2&gt;=8.5,"A",IF(AT2&gt;=8,"B+",IF(AT2&gt;=7,"B",IF(AT2&gt;=6.5,"C+",IF(AT2&gt;=5.5,"C",IF(AT2&gt;=5,"D+",IF(AT2&gt;=4,"D","F")))))))</f>
        <v>D+</v>
      </c>
      <c r="AW2" s="127">
        <f t="shared" ref="AW2:AW58" si="19">IF(AV2="A",4,IF(AV2="B+",3.5,IF(AV2="B",3,IF(AV2="C+",2.5,IF(AV2="C",2,IF(AV2="D+",1.5,IF(AV2="D",1,0)))))))</f>
        <v>1.5</v>
      </c>
      <c r="AX2" s="127" t="str">
        <f t="shared" ref="AX2:AX58" si="20">TEXT(AW2,"0.0")</f>
        <v>1.5</v>
      </c>
      <c r="AY2" s="9">
        <v>3</v>
      </c>
      <c r="AZ2" s="29">
        <v>3</v>
      </c>
      <c r="BA2" s="324">
        <v>2.7</v>
      </c>
      <c r="BB2" s="147"/>
      <c r="BC2" s="148"/>
      <c r="BD2" s="5">
        <f t="shared" ref="BD2:BD32" si="21">ROUND((BA2*0.4+BB2*0.6),1)</f>
        <v>1.1000000000000001</v>
      </c>
      <c r="BE2" s="6">
        <f t="shared" ref="BE2:BE32" si="22">ROUND(MAX((BA2*0.4+BB2*0.6),(BA2*0.4+BC2*0.6)),1)</f>
        <v>1.1000000000000001</v>
      </c>
      <c r="BF2" s="196" t="str">
        <f t="shared" ref="BF2:BF32" si="23">TEXT(BE2,"0.0")</f>
        <v>1.1</v>
      </c>
      <c r="BG2" s="8" t="str">
        <f t="shared" ref="BG2:BG32" si="24">IF(BE2&gt;=8.5,"A",IF(BE2&gt;=8,"B+",IF(BE2&gt;=7,"B",IF(BE2&gt;=6.5,"C+",IF(BE2&gt;=5.5,"C",IF(BE2&gt;=5,"D+",IF(BE2&gt;=4,"D","F")))))))</f>
        <v>F</v>
      </c>
      <c r="BH2" s="7">
        <f t="shared" ref="BH2:BH32" si="25">IF(BG2="A",4,IF(BG2="B+",3.5,IF(BG2="B",3,IF(BG2="C+",2.5,IF(BG2="C",2,IF(BG2="D+",1.5,IF(BG2="D",1,0)))))))</f>
        <v>0</v>
      </c>
      <c r="BI2" s="7" t="str">
        <f t="shared" ref="BI2:BI32" si="26">TEXT(BH2,"0.0")</f>
        <v>0.0</v>
      </c>
      <c r="BJ2" s="9">
        <v>4</v>
      </c>
      <c r="BK2" s="29"/>
      <c r="BL2" s="134">
        <v>5.0999999999999996</v>
      </c>
      <c r="BM2" s="82">
        <v>3</v>
      </c>
      <c r="BN2" s="82">
        <v>2</v>
      </c>
      <c r="BO2" s="5">
        <f t="shared" ref="BO2:BO58" si="27">ROUND((BL2*0.4+BM2*0.6),1)</f>
        <v>3.8</v>
      </c>
      <c r="BP2" s="26">
        <f t="shared" ref="BP2:BP58" si="28">ROUND(MAX((BL2*0.4+BM2*0.6),(BL2*0.4+BN2*0.6)),1)</f>
        <v>3.8</v>
      </c>
      <c r="BQ2" s="196" t="str">
        <f t="shared" ref="BQ2:BQ58" si="29">TEXT(BP2,"0.0")</f>
        <v>3.8</v>
      </c>
      <c r="BR2" s="128" t="str">
        <f t="shared" ref="BR2:BR58" si="30">IF(BP2&gt;=8.5,"A",IF(BP2&gt;=8,"B+",IF(BP2&gt;=7,"B",IF(BP2&gt;=6.5,"C+",IF(BP2&gt;=5.5,"C",IF(BP2&gt;=5,"D+",IF(BP2&gt;=4,"D","F")))))))</f>
        <v>F</v>
      </c>
      <c r="BS2" s="7">
        <f t="shared" ref="BS2:BS32" si="31">IF(BR2="A",4,IF(BR2="B+",3.5,IF(BR2="B",3,IF(BR2="C+",2.5,IF(BR2="C",2,IF(BR2="D+",1.5,IF(BR2="D",1,0)))))))</f>
        <v>0</v>
      </c>
      <c r="BT2" s="7" t="str">
        <f t="shared" ref="BT2:BT32" si="32">TEXT(BS2,"0.0")</f>
        <v>0.0</v>
      </c>
      <c r="BU2" s="9">
        <v>3</v>
      </c>
      <c r="BV2" s="28"/>
      <c r="BW2" s="209">
        <v>0</v>
      </c>
      <c r="BX2" s="183"/>
      <c r="BY2" s="183"/>
      <c r="BZ2" s="5">
        <f t="shared" ref="BZ2:BZ32" si="33">ROUND((BW2*0.4+BX2*0.6),1)</f>
        <v>0</v>
      </c>
      <c r="CA2" s="26">
        <f t="shared" ref="CA2:CA32" si="34">ROUND(MAX((BW2*0.4+BX2*0.6),(BW2*0.4+BY2*0.6)),1)</f>
        <v>0</v>
      </c>
      <c r="CB2" s="196" t="str">
        <f t="shared" ref="CB2:CB32" si="35">TEXT(CA2,"0.0")</f>
        <v>0.0</v>
      </c>
      <c r="CC2" s="24" t="str">
        <f t="shared" ref="CC2:CC32" si="36">IF(CA2&gt;=8.5,"A",IF(CA2&gt;=8,"B+",IF(CA2&gt;=7,"B",IF(CA2&gt;=6.5,"C+",IF(CA2&gt;=5.5,"C",IF(CA2&gt;=5,"D+",IF(CA2&gt;=4,"D","F")))))))</f>
        <v>F</v>
      </c>
      <c r="CD2" s="25">
        <f t="shared" ref="CD2:CD32" si="37">IF(CC2="A",4,IF(CC2="B+",3.5,IF(CC2="B",3,IF(CC2="C+",2.5,IF(CC2="C",2,IF(CC2="D+",1.5,IF(CC2="D",1,0)))))))</f>
        <v>0</v>
      </c>
      <c r="CE2" s="25" t="str">
        <f t="shared" ref="CE2:CE32" si="38">TEXT(CD2,"0.0")</f>
        <v>0.0</v>
      </c>
      <c r="CF2" s="9">
        <v>2</v>
      </c>
      <c r="CG2" s="28"/>
      <c r="CH2" s="119">
        <f t="shared" ref="CH2:CH58" si="39">AC2+AN2+AY2+BJ2+BU2+CF2</f>
        <v>18</v>
      </c>
      <c r="CI2" s="117">
        <f t="shared" ref="CI2:CI58" si="40">(AA2*AC2+AL2*AN2+AW2*AY2+BH2*BJ2+BS2*BU2+CD2*CF2)/CH2</f>
        <v>0.25</v>
      </c>
      <c r="CJ2" s="112" t="str">
        <f t="shared" ref="CJ2:CJ58" si="41">TEXT(CI2,"0.00")</f>
        <v>0.25</v>
      </c>
      <c r="CK2" s="601" t="str">
        <f>IF(AND(CI2&lt;0.8),"Cảnh báo KQHT","Lên lớp")</f>
        <v>Cảnh báo KQHT</v>
      </c>
      <c r="CL2" s="114">
        <f t="shared" ref="CL2:CL58" si="42">AD2+AO2+AZ2+BK2+BV2+CG2</f>
        <v>3</v>
      </c>
      <c r="CM2" s="115">
        <f t="shared" ref="CM2:CM51" si="43" xml:space="preserve"> (AA2*AD2+AL2*AO2+AW2*AZ2+BH2*BK2+BS2*BV2+CD2*CG2)/CL2</f>
        <v>1.5</v>
      </c>
      <c r="CN2" s="113" t="str">
        <f t="shared" ref="CN2:CN51" si="44">IF(AND(CM2&lt;1.2),"Cảnh báo KQHT","Lên lớp")</f>
        <v>Lên lớp</v>
      </c>
      <c r="CO2" s="89" t="s">
        <v>495</v>
      </c>
      <c r="CP2" s="121"/>
    </row>
    <row r="3" spans="1:94" s="14" customFormat="1" ht="18.75" customHeight="1">
      <c r="A3" s="138">
        <v>3</v>
      </c>
      <c r="B3" s="138" t="s">
        <v>99</v>
      </c>
      <c r="C3" s="139" t="s">
        <v>198</v>
      </c>
      <c r="D3" s="141" t="s">
        <v>199</v>
      </c>
      <c r="E3" s="142" t="s">
        <v>27</v>
      </c>
      <c r="F3" s="168"/>
      <c r="G3" s="251" t="s">
        <v>322</v>
      </c>
      <c r="H3" s="253" t="s">
        <v>16</v>
      </c>
      <c r="I3" s="483" t="s">
        <v>36</v>
      </c>
      <c r="J3" s="514"/>
      <c r="K3" s="520" t="str">
        <f t="shared" ref="K3:K58" si="45">TEXT(J3,"0.0")</f>
        <v>0.0</v>
      </c>
      <c r="L3" s="365" t="str">
        <f t="shared" ref="L3:L58" si="46">IF(J3&gt;=8.5,"A",IF(J3&gt;=8,"B+",IF(J3&gt;=7,"B",IF(J3&gt;=6.5,"C+",IF(J3&gt;=5.5,"C",IF(J3&gt;=5,"D+",IF(J3&gt;=4,"D","F")))))))</f>
        <v>F</v>
      </c>
      <c r="M3" s="127">
        <f t="shared" ref="M3:M58" si="47">IF(L3="A",4,IF(L3="B+",3.5,IF(L3="B",3,IF(L3="C+",2.5,IF(L3="C",2,IF(L3="D+",1.5,IF(L3="D",1,0)))))))</f>
        <v>0</v>
      </c>
      <c r="N3" s="70" t="str">
        <f t="shared" ref="N3:N58" si="48">TEXT(M3,"0.0")</f>
        <v>0.0</v>
      </c>
      <c r="O3" s="486"/>
      <c r="P3" s="87"/>
      <c r="Q3" s="8" t="str">
        <f t="shared" si="0"/>
        <v>F</v>
      </c>
      <c r="R3" s="7">
        <f t="shared" si="1"/>
        <v>0</v>
      </c>
      <c r="S3" s="70" t="str">
        <f t="shared" si="2"/>
        <v>0.0</v>
      </c>
      <c r="T3" s="146"/>
      <c r="U3" s="147"/>
      <c r="V3" s="148"/>
      <c r="W3" s="5">
        <f t="shared" si="3"/>
        <v>0</v>
      </c>
      <c r="X3" s="6">
        <f t="shared" si="4"/>
        <v>0</v>
      </c>
      <c r="Y3" s="196" t="str">
        <f t="shared" si="5"/>
        <v>0.0</v>
      </c>
      <c r="Z3" s="8" t="str">
        <f t="shared" si="6"/>
        <v>F</v>
      </c>
      <c r="AA3" s="7">
        <f t="shared" si="7"/>
        <v>0</v>
      </c>
      <c r="AB3" s="7" t="str">
        <f t="shared" si="8"/>
        <v>0.0</v>
      </c>
      <c r="AC3" s="9">
        <v>3</v>
      </c>
      <c r="AD3" s="29"/>
      <c r="AE3" s="146">
        <v>5.8</v>
      </c>
      <c r="AF3" s="147">
        <v>7</v>
      </c>
      <c r="AG3" s="148"/>
      <c r="AH3" s="56">
        <f t="shared" si="9"/>
        <v>6.5</v>
      </c>
      <c r="AI3" s="57">
        <f t="shared" si="10"/>
        <v>6.5</v>
      </c>
      <c r="AJ3" s="203" t="str">
        <f t="shared" si="11"/>
        <v>6.5</v>
      </c>
      <c r="AK3" s="54" t="str">
        <f t="shared" si="12"/>
        <v>C+</v>
      </c>
      <c r="AL3" s="58">
        <f t="shared" si="13"/>
        <v>2.5</v>
      </c>
      <c r="AM3" s="58" t="str">
        <f t="shared" si="14"/>
        <v>2.5</v>
      </c>
      <c r="AN3" s="120">
        <v>3</v>
      </c>
      <c r="AO3" s="94">
        <v>3</v>
      </c>
      <c r="AP3" s="192">
        <v>5.5</v>
      </c>
      <c r="AQ3" s="147">
        <v>3</v>
      </c>
      <c r="AR3" s="148"/>
      <c r="AS3" s="5">
        <f t="shared" si="15"/>
        <v>4</v>
      </c>
      <c r="AT3" s="26">
        <f t="shared" si="16"/>
        <v>4</v>
      </c>
      <c r="AU3" s="196" t="str">
        <f t="shared" si="17"/>
        <v>4.0</v>
      </c>
      <c r="AV3" s="128" t="str">
        <f t="shared" si="18"/>
        <v>D</v>
      </c>
      <c r="AW3" s="127">
        <f t="shared" si="19"/>
        <v>1</v>
      </c>
      <c r="AX3" s="127" t="str">
        <f t="shared" si="20"/>
        <v>1.0</v>
      </c>
      <c r="AY3" s="9">
        <v>3</v>
      </c>
      <c r="AZ3" s="29">
        <v>3</v>
      </c>
      <c r="BA3" s="146">
        <v>6.3</v>
      </c>
      <c r="BB3" s="147">
        <v>3</v>
      </c>
      <c r="BC3" s="148"/>
      <c r="BD3" s="5">
        <f t="shared" si="21"/>
        <v>4.3</v>
      </c>
      <c r="BE3" s="6">
        <f t="shared" si="22"/>
        <v>4.3</v>
      </c>
      <c r="BF3" s="196" t="str">
        <f t="shared" si="23"/>
        <v>4.3</v>
      </c>
      <c r="BG3" s="8" t="str">
        <f t="shared" si="24"/>
        <v>D</v>
      </c>
      <c r="BH3" s="7">
        <f t="shared" si="25"/>
        <v>1</v>
      </c>
      <c r="BI3" s="7" t="str">
        <f t="shared" si="26"/>
        <v>1.0</v>
      </c>
      <c r="BJ3" s="9">
        <v>4</v>
      </c>
      <c r="BK3" s="29">
        <v>4</v>
      </c>
      <c r="BL3" s="134">
        <v>5</v>
      </c>
      <c r="BM3" s="133">
        <v>3</v>
      </c>
      <c r="BN3" s="133">
        <v>3</v>
      </c>
      <c r="BO3" s="5">
        <f t="shared" si="27"/>
        <v>3.8</v>
      </c>
      <c r="BP3" s="26">
        <f t="shared" si="28"/>
        <v>3.8</v>
      </c>
      <c r="BQ3" s="196" t="str">
        <f t="shared" si="29"/>
        <v>3.8</v>
      </c>
      <c r="BR3" s="128" t="str">
        <f t="shared" si="30"/>
        <v>F</v>
      </c>
      <c r="BS3" s="7">
        <f t="shared" si="31"/>
        <v>0</v>
      </c>
      <c r="BT3" s="7" t="str">
        <f t="shared" si="32"/>
        <v>0.0</v>
      </c>
      <c r="BU3" s="9">
        <v>3</v>
      </c>
      <c r="BV3" s="28"/>
      <c r="BW3" s="179">
        <v>5.3</v>
      </c>
      <c r="BX3" s="183">
        <v>8</v>
      </c>
      <c r="BY3" s="183"/>
      <c r="BZ3" s="5">
        <f t="shared" si="33"/>
        <v>6.9</v>
      </c>
      <c r="CA3" s="26">
        <f t="shared" si="34"/>
        <v>6.9</v>
      </c>
      <c r="CB3" s="196" t="str">
        <f t="shared" si="35"/>
        <v>6.9</v>
      </c>
      <c r="CC3" s="128" t="str">
        <f t="shared" si="36"/>
        <v>C+</v>
      </c>
      <c r="CD3" s="25">
        <f t="shared" si="37"/>
        <v>2.5</v>
      </c>
      <c r="CE3" s="25" t="str">
        <f t="shared" si="38"/>
        <v>2.5</v>
      </c>
      <c r="CF3" s="9">
        <v>2</v>
      </c>
      <c r="CG3" s="28">
        <v>2</v>
      </c>
      <c r="CH3" s="119">
        <f t="shared" si="39"/>
        <v>18</v>
      </c>
      <c r="CI3" s="117">
        <f t="shared" si="40"/>
        <v>1.0833333333333333</v>
      </c>
      <c r="CJ3" s="112" t="str">
        <f t="shared" si="41"/>
        <v>1.08</v>
      </c>
      <c r="CK3" s="113" t="str">
        <f t="shared" ref="CK3:CK51" si="49">IF(AND(CI3&lt;0.8),"Cảnh báo KQHT","Lên lớp")</f>
        <v>Lên lớp</v>
      </c>
      <c r="CL3" s="114">
        <f t="shared" si="42"/>
        <v>12</v>
      </c>
      <c r="CM3" s="115">
        <f t="shared" si="43"/>
        <v>1.625</v>
      </c>
      <c r="CN3" s="113" t="str">
        <f t="shared" si="44"/>
        <v>Lên lớp</v>
      </c>
      <c r="CO3" s="89"/>
      <c r="CP3" s="121"/>
    </row>
    <row r="4" spans="1:94" s="14" customFormat="1" ht="18.75" customHeight="1">
      <c r="A4" s="138">
        <v>4</v>
      </c>
      <c r="B4" s="138" t="s">
        <v>99</v>
      </c>
      <c r="C4" s="139" t="s">
        <v>200</v>
      </c>
      <c r="D4" s="141" t="s">
        <v>100</v>
      </c>
      <c r="E4" s="230" t="s">
        <v>201</v>
      </c>
      <c r="F4" s="168"/>
      <c r="G4" s="251" t="s">
        <v>323</v>
      </c>
      <c r="H4" s="253" t="s">
        <v>16</v>
      </c>
      <c r="I4" s="483" t="s">
        <v>41</v>
      </c>
      <c r="J4" s="514"/>
      <c r="K4" s="520" t="str">
        <f t="shared" si="45"/>
        <v>0.0</v>
      </c>
      <c r="L4" s="365" t="str">
        <f t="shared" si="46"/>
        <v>F</v>
      </c>
      <c r="M4" s="127">
        <f t="shared" si="47"/>
        <v>0</v>
      </c>
      <c r="N4" s="70" t="str">
        <f t="shared" si="48"/>
        <v>0.0</v>
      </c>
      <c r="O4" s="486"/>
      <c r="P4" s="87"/>
      <c r="Q4" s="8" t="str">
        <f t="shared" si="0"/>
        <v>F</v>
      </c>
      <c r="R4" s="7">
        <f t="shared" si="1"/>
        <v>0</v>
      </c>
      <c r="S4" s="70" t="str">
        <f t="shared" si="2"/>
        <v>0.0</v>
      </c>
      <c r="T4" s="146"/>
      <c r="U4" s="147"/>
      <c r="V4" s="148"/>
      <c r="W4" s="5">
        <f t="shared" si="3"/>
        <v>0</v>
      </c>
      <c r="X4" s="6">
        <f t="shared" si="4"/>
        <v>0</v>
      </c>
      <c r="Y4" s="196" t="str">
        <f t="shared" si="5"/>
        <v>0.0</v>
      </c>
      <c r="Z4" s="8" t="str">
        <f t="shared" si="6"/>
        <v>F</v>
      </c>
      <c r="AA4" s="7">
        <f t="shared" si="7"/>
        <v>0</v>
      </c>
      <c r="AB4" s="7" t="str">
        <f t="shared" si="8"/>
        <v>0.0</v>
      </c>
      <c r="AC4" s="9">
        <v>3</v>
      </c>
      <c r="AD4" s="29"/>
      <c r="AE4" s="146">
        <v>6.8</v>
      </c>
      <c r="AF4" s="147">
        <v>8</v>
      </c>
      <c r="AG4" s="148"/>
      <c r="AH4" s="56">
        <f t="shared" si="9"/>
        <v>7.5</v>
      </c>
      <c r="AI4" s="57">
        <f t="shared" si="10"/>
        <v>7.5</v>
      </c>
      <c r="AJ4" s="203" t="str">
        <f t="shared" si="11"/>
        <v>7.5</v>
      </c>
      <c r="AK4" s="54" t="str">
        <f t="shared" si="12"/>
        <v>B</v>
      </c>
      <c r="AL4" s="58">
        <f t="shared" si="13"/>
        <v>3</v>
      </c>
      <c r="AM4" s="58" t="str">
        <f t="shared" si="14"/>
        <v>3.0</v>
      </c>
      <c r="AN4" s="120">
        <v>3</v>
      </c>
      <c r="AO4" s="94">
        <v>3</v>
      </c>
      <c r="AP4" s="192">
        <v>5.7</v>
      </c>
      <c r="AQ4" s="147">
        <v>6</v>
      </c>
      <c r="AR4" s="148"/>
      <c r="AS4" s="5">
        <f t="shared" si="15"/>
        <v>5.9</v>
      </c>
      <c r="AT4" s="26">
        <f t="shared" si="16"/>
        <v>5.9</v>
      </c>
      <c r="AU4" s="196" t="str">
        <f t="shared" si="17"/>
        <v>5.9</v>
      </c>
      <c r="AV4" s="128" t="str">
        <f t="shared" si="18"/>
        <v>C</v>
      </c>
      <c r="AW4" s="127">
        <f t="shared" si="19"/>
        <v>2</v>
      </c>
      <c r="AX4" s="127" t="str">
        <f t="shared" si="20"/>
        <v>2.0</v>
      </c>
      <c r="AY4" s="9">
        <v>3</v>
      </c>
      <c r="AZ4" s="29">
        <v>3</v>
      </c>
      <c r="BA4" s="146">
        <v>7</v>
      </c>
      <c r="BB4" s="147">
        <v>3</v>
      </c>
      <c r="BC4" s="148"/>
      <c r="BD4" s="5">
        <f t="shared" si="21"/>
        <v>4.5999999999999996</v>
      </c>
      <c r="BE4" s="6">
        <f t="shared" si="22"/>
        <v>4.5999999999999996</v>
      </c>
      <c r="BF4" s="196" t="str">
        <f t="shared" si="23"/>
        <v>4.6</v>
      </c>
      <c r="BG4" s="8" t="str">
        <f t="shared" si="24"/>
        <v>D</v>
      </c>
      <c r="BH4" s="7">
        <f t="shared" si="25"/>
        <v>1</v>
      </c>
      <c r="BI4" s="7" t="str">
        <f t="shared" si="26"/>
        <v>1.0</v>
      </c>
      <c r="BJ4" s="9">
        <v>4</v>
      </c>
      <c r="BK4" s="29">
        <v>4</v>
      </c>
      <c r="BL4" s="81">
        <v>6</v>
      </c>
      <c r="BM4" s="133">
        <v>3</v>
      </c>
      <c r="BN4" s="133"/>
      <c r="BO4" s="5">
        <f t="shared" si="27"/>
        <v>4.2</v>
      </c>
      <c r="BP4" s="26">
        <f t="shared" si="28"/>
        <v>4.2</v>
      </c>
      <c r="BQ4" s="196" t="str">
        <f t="shared" si="29"/>
        <v>4.2</v>
      </c>
      <c r="BR4" s="128" t="str">
        <f t="shared" si="30"/>
        <v>D</v>
      </c>
      <c r="BS4" s="7">
        <f t="shared" si="31"/>
        <v>1</v>
      </c>
      <c r="BT4" s="7" t="str">
        <f t="shared" si="32"/>
        <v>1.0</v>
      </c>
      <c r="BU4" s="9">
        <v>3</v>
      </c>
      <c r="BV4" s="28">
        <v>3</v>
      </c>
      <c r="BW4" s="179">
        <v>6.3</v>
      </c>
      <c r="BX4" s="290"/>
      <c r="BY4" s="183">
        <v>6</v>
      </c>
      <c r="BZ4" s="5">
        <f t="shared" si="33"/>
        <v>2.5</v>
      </c>
      <c r="CA4" s="26">
        <f t="shared" si="34"/>
        <v>6.1</v>
      </c>
      <c r="CB4" s="196" t="str">
        <f t="shared" si="35"/>
        <v>6.1</v>
      </c>
      <c r="CC4" s="128" t="str">
        <f t="shared" si="36"/>
        <v>C</v>
      </c>
      <c r="CD4" s="25">
        <f t="shared" si="37"/>
        <v>2</v>
      </c>
      <c r="CE4" s="25" t="str">
        <f t="shared" si="38"/>
        <v>2.0</v>
      </c>
      <c r="CF4" s="9">
        <v>2</v>
      </c>
      <c r="CG4" s="28">
        <v>2</v>
      </c>
      <c r="CH4" s="119">
        <f t="shared" si="39"/>
        <v>18</v>
      </c>
      <c r="CI4" s="117">
        <f t="shared" si="40"/>
        <v>1.4444444444444444</v>
      </c>
      <c r="CJ4" s="112" t="str">
        <f t="shared" si="41"/>
        <v>1.44</v>
      </c>
      <c r="CK4" s="113" t="str">
        <f t="shared" si="49"/>
        <v>Lên lớp</v>
      </c>
      <c r="CL4" s="114">
        <f t="shared" si="42"/>
        <v>15</v>
      </c>
      <c r="CM4" s="115">
        <f t="shared" si="43"/>
        <v>1.7333333333333334</v>
      </c>
      <c r="CN4" s="113" t="str">
        <f t="shared" si="44"/>
        <v>Lên lớp</v>
      </c>
      <c r="CO4" s="89"/>
      <c r="CP4" s="121"/>
    </row>
    <row r="5" spans="1:94" s="14" customFormat="1" ht="18.75" customHeight="1">
      <c r="A5" s="138">
        <v>5</v>
      </c>
      <c r="B5" s="138" t="s">
        <v>99</v>
      </c>
      <c r="C5" s="139" t="s">
        <v>202</v>
      </c>
      <c r="D5" s="141" t="s">
        <v>203</v>
      </c>
      <c r="E5" s="142" t="s">
        <v>204</v>
      </c>
      <c r="F5" s="168"/>
      <c r="G5" s="251" t="s">
        <v>324</v>
      </c>
      <c r="H5" s="253" t="s">
        <v>16</v>
      </c>
      <c r="I5" s="483" t="s">
        <v>375</v>
      </c>
      <c r="J5" s="514">
        <v>6.3</v>
      </c>
      <c r="K5" s="520" t="str">
        <f t="shared" si="45"/>
        <v>6.3</v>
      </c>
      <c r="L5" s="365" t="str">
        <f t="shared" si="46"/>
        <v>C</v>
      </c>
      <c r="M5" s="127">
        <f t="shared" si="47"/>
        <v>2</v>
      </c>
      <c r="N5" s="70" t="str">
        <f t="shared" si="48"/>
        <v>2.0</v>
      </c>
      <c r="O5" s="486"/>
      <c r="P5" s="87"/>
      <c r="Q5" s="128" t="str">
        <f t="shared" si="0"/>
        <v>F</v>
      </c>
      <c r="R5" s="127">
        <f t="shared" si="1"/>
        <v>0</v>
      </c>
      <c r="S5" s="70" t="str">
        <f t="shared" si="2"/>
        <v>0.0</v>
      </c>
      <c r="T5" s="146">
        <v>8</v>
      </c>
      <c r="U5" s="147">
        <v>7</v>
      </c>
      <c r="V5" s="148"/>
      <c r="W5" s="5">
        <f t="shared" si="3"/>
        <v>7.4</v>
      </c>
      <c r="X5" s="6">
        <f t="shared" si="4"/>
        <v>7.4</v>
      </c>
      <c r="Y5" s="196" t="str">
        <f t="shared" si="5"/>
        <v>7.4</v>
      </c>
      <c r="Z5" s="8" t="str">
        <f t="shared" si="6"/>
        <v>B</v>
      </c>
      <c r="AA5" s="7">
        <f t="shared" si="7"/>
        <v>3</v>
      </c>
      <c r="AB5" s="7" t="str">
        <f t="shared" si="8"/>
        <v>3.0</v>
      </c>
      <c r="AC5" s="9">
        <v>3</v>
      </c>
      <c r="AD5" s="29">
        <v>3</v>
      </c>
      <c r="AE5" s="146">
        <v>7</v>
      </c>
      <c r="AF5" s="147">
        <v>8</v>
      </c>
      <c r="AG5" s="148"/>
      <c r="AH5" s="56">
        <f t="shared" si="9"/>
        <v>7.6</v>
      </c>
      <c r="AI5" s="57">
        <f t="shared" si="10"/>
        <v>7.6</v>
      </c>
      <c r="AJ5" s="203" t="str">
        <f t="shared" si="11"/>
        <v>7.6</v>
      </c>
      <c r="AK5" s="54" t="str">
        <f t="shared" si="12"/>
        <v>B</v>
      </c>
      <c r="AL5" s="58">
        <f t="shared" si="13"/>
        <v>3</v>
      </c>
      <c r="AM5" s="58" t="str">
        <f t="shared" si="14"/>
        <v>3.0</v>
      </c>
      <c r="AN5" s="120">
        <v>3</v>
      </c>
      <c r="AO5" s="94">
        <v>3</v>
      </c>
      <c r="AP5" s="443">
        <v>1.3</v>
      </c>
      <c r="AQ5" s="147"/>
      <c r="AR5" s="148"/>
      <c r="AS5" s="5">
        <f t="shared" si="15"/>
        <v>0.5</v>
      </c>
      <c r="AT5" s="26">
        <f t="shared" si="16"/>
        <v>0.5</v>
      </c>
      <c r="AU5" s="196" t="str">
        <f t="shared" si="17"/>
        <v>0.5</v>
      </c>
      <c r="AV5" s="128" t="str">
        <f t="shared" si="18"/>
        <v>F</v>
      </c>
      <c r="AW5" s="127">
        <f t="shared" si="19"/>
        <v>0</v>
      </c>
      <c r="AX5" s="127" t="str">
        <f t="shared" si="20"/>
        <v>0.0</v>
      </c>
      <c r="AY5" s="9">
        <v>3</v>
      </c>
      <c r="AZ5" s="29"/>
      <c r="BA5" s="146">
        <v>5.3</v>
      </c>
      <c r="BB5" s="147">
        <v>5</v>
      </c>
      <c r="BC5" s="148"/>
      <c r="BD5" s="5">
        <f t="shared" si="21"/>
        <v>5.0999999999999996</v>
      </c>
      <c r="BE5" s="6">
        <f t="shared" si="22"/>
        <v>5.0999999999999996</v>
      </c>
      <c r="BF5" s="196" t="str">
        <f t="shared" si="23"/>
        <v>5.1</v>
      </c>
      <c r="BG5" s="8" t="str">
        <f t="shared" si="24"/>
        <v>D+</v>
      </c>
      <c r="BH5" s="7">
        <f t="shared" si="25"/>
        <v>1.5</v>
      </c>
      <c r="BI5" s="7" t="str">
        <f t="shared" si="26"/>
        <v>1.5</v>
      </c>
      <c r="BJ5" s="9">
        <v>4</v>
      </c>
      <c r="BK5" s="29">
        <v>4</v>
      </c>
      <c r="BL5" s="81">
        <v>6.6</v>
      </c>
      <c r="BM5" s="133">
        <v>2</v>
      </c>
      <c r="BN5" s="133">
        <v>4</v>
      </c>
      <c r="BO5" s="5">
        <f t="shared" si="27"/>
        <v>3.8</v>
      </c>
      <c r="BP5" s="26">
        <f t="shared" si="28"/>
        <v>5</v>
      </c>
      <c r="BQ5" s="196" t="str">
        <f t="shared" si="29"/>
        <v>5.0</v>
      </c>
      <c r="BR5" s="128" t="str">
        <f t="shared" si="30"/>
        <v>D+</v>
      </c>
      <c r="BS5" s="7">
        <f t="shared" si="31"/>
        <v>1.5</v>
      </c>
      <c r="BT5" s="7" t="str">
        <f t="shared" si="32"/>
        <v>1.5</v>
      </c>
      <c r="BU5" s="9">
        <v>3</v>
      </c>
      <c r="BV5" s="28">
        <v>3</v>
      </c>
      <c r="BW5" s="179">
        <v>7.3</v>
      </c>
      <c r="BX5" s="183">
        <v>6</v>
      </c>
      <c r="BY5" s="183"/>
      <c r="BZ5" s="5">
        <f t="shared" si="33"/>
        <v>6.5</v>
      </c>
      <c r="CA5" s="26">
        <f t="shared" si="34"/>
        <v>6.5</v>
      </c>
      <c r="CB5" s="196" t="str">
        <f t="shared" si="35"/>
        <v>6.5</v>
      </c>
      <c r="CC5" s="128" t="str">
        <f t="shared" si="36"/>
        <v>C+</v>
      </c>
      <c r="CD5" s="25">
        <f t="shared" si="37"/>
        <v>2.5</v>
      </c>
      <c r="CE5" s="25" t="str">
        <f t="shared" si="38"/>
        <v>2.5</v>
      </c>
      <c r="CF5" s="9">
        <v>2</v>
      </c>
      <c r="CG5" s="28">
        <v>2</v>
      </c>
      <c r="CH5" s="119">
        <f t="shared" si="39"/>
        <v>18</v>
      </c>
      <c r="CI5" s="117">
        <f t="shared" si="40"/>
        <v>1.8611111111111112</v>
      </c>
      <c r="CJ5" s="112" t="str">
        <f t="shared" si="41"/>
        <v>1.86</v>
      </c>
      <c r="CK5" s="113" t="str">
        <f t="shared" si="49"/>
        <v>Lên lớp</v>
      </c>
      <c r="CL5" s="114">
        <f t="shared" si="42"/>
        <v>15</v>
      </c>
      <c r="CM5" s="115">
        <f t="shared" si="43"/>
        <v>2.2333333333333334</v>
      </c>
      <c r="CN5" s="113" t="str">
        <f t="shared" si="44"/>
        <v>Lên lớp</v>
      </c>
      <c r="CO5" s="89"/>
      <c r="CP5" s="121"/>
    </row>
    <row r="6" spans="1:94" s="14" customFormat="1" ht="18.75" customHeight="1">
      <c r="A6" s="138">
        <v>6</v>
      </c>
      <c r="B6" s="138" t="s">
        <v>99</v>
      </c>
      <c r="C6" s="139" t="s">
        <v>205</v>
      </c>
      <c r="D6" s="141" t="s">
        <v>26</v>
      </c>
      <c r="E6" s="142" t="s">
        <v>206</v>
      </c>
      <c r="F6" s="168"/>
      <c r="G6" s="251" t="s">
        <v>325</v>
      </c>
      <c r="H6" s="253" t="s">
        <v>16</v>
      </c>
      <c r="I6" s="483" t="s">
        <v>376</v>
      </c>
      <c r="J6" s="514">
        <v>5.3</v>
      </c>
      <c r="K6" s="520" t="str">
        <f t="shared" si="45"/>
        <v>5.3</v>
      </c>
      <c r="L6" s="365" t="str">
        <f t="shared" si="46"/>
        <v>D+</v>
      </c>
      <c r="M6" s="127">
        <f t="shared" si="47"/>
        <v>1.5</v>
      </c>
      <c r="N6" s="70" t="str">
        <f t="shared" si="48"/>
        <v>1.5</v>
      </c>
      <c r="O6" s="486"/>
      <c r="P6" s="87"/>
      <c r="Q6" s="128" t="str">
        <f t="shared" si="0"/>
        <v>F</v>
      </c>
      <c r="R6" s="127">
        <f t="shared" si="1"/>
        <v>0</v>
      </c>
      <c r="S6" s="70" t="str">
        <f t="shared" si="2"/>
        <v>0.0</v>
      </c>
      <c r="T6" s="146">
        <v>6.2</v>
      </c>
      <c r="U6" s="147">
        <v>6</v>
      </c>
      <c r="V6" s="148"/>
      <c r="W6" s="5">
        <f t="shared" si="3"/>
        <v>6.1</v>
      </c>
      <c r="X6" s="6">
        <f t="shared" si="4"/>
        <v>6.1</v>
      </c>
      <c r="Y6" s="196" t="str">
        <f t="shared" si="5"/>
        <v>6.1</v>
      </c>
      <c r="Z6" s="8" t="str">
        <f t="shared" si="6"/>
        <v>C</v>
      </c>
      <c r="AA6" s="7">
        <f t="shared" si="7"/>
        <v>2</v>
      </c>
      <c r="AB6" s="7" t="str">
        <f t="shared" si="8"/>
        <v>2.0</v>
      </c>
      <c r="AC6" s="9">
        <v>3</v>
      </c>
      <c r="AD6" s="29">
        <v>3</v>
      </c>
      <c r="AE6" s="146">
        <v>8.4</v>
      </c>
      <c r="AF6" s="147">
        <v>9</v>
      </c>
      <c r="AG6" s="148"/>
      <c r="AH6" s="56">
        <f t="shared" si="9"/>
        <v>8.8000000000000007</v>
      </c>
      <c r="AI6" s="57">
        <f t="shared" si="10"/>
        <v>8.8000000000000007</v>
      </c>
      <c r="AJ6" s="203" t="str">
        <f t="shared" si="11"/>
        <v>8.8</v>
      </c>
      <c r="AK6" s="54" t="str">
        <f t="shared" si="12"/>
        <v>A</v>
      </c>
      <c r="AL6" s="58">
        <f t="shared" si="13"/>
        <v>4</v>
      </c>
      <c r="AM6" s="58" t="str">
        <f t="shared" si="14"/>
        <v>4.0</v>
      </c>
      <c r="AN6" s="120">
        <v>3</v>
      </c>
      <c r="AO6" s="94">
        <v>3</v>
      </c>
      <c r="AP6" s="192">
        <v>5</v>
      </c>
      <c r="AQ6" s="147">
        <v>3</v>
      </c>
      <c r="AR6" s="148">
        <v>5</v>
      </c>
      <c r="AS6" s="5">
        <f t="shared" si="15"/>
        <v>3.8</v>
      </c>
      <c r="AT6" s="26">
        <f t="shared" si="16"/>
        <v>5</v>
      </c>
      <c r="AU6" s="196" t="str">
        <f t="shared" si="17"/>
        <v>5.0</v>
      </c>
      <c r="AV6" s="128" t="str">
        <f t="shared" si="18"/>
        <v>D+</v>
      </c>
      <c r="AW6" s="127">
        <f t="shared" si="19"/>
        <v>1.5</v>
      </c>
      <c r="AX6" s="127" t="str">
        <f t="shared" si="20"/>
        <v>1.5</v>
      </c>
      <c r="AY6" s="9">
        <v>3</v>
      </c>
      <c r="AZ6" s="29">
        <v>3</v>
      </c>
      <c r="BA6" s="146">
        <v>8.3000000000000007</v>
      </c>
      <c r="BB6" s="147">
        <v>6</v>
      </c>
      <c r="BC6" s="148"/>
      <c r="BD6" s="5">
        <f t="shared" si="21"/>
        <v>6.9</v>
      </c>
      <c r="BE6" s="6">
        <f t="shared" si="22"/>
        <v>6.9</v>
      </c>
      <c r="BF6" s="196" t="str">
        <f t="shared" si="23"/>
        <v>6.9</v>
      </c>
      <c r="BG6" s="8" t="str">
        <f t="shared" si="24"/>
        <v>C+</v>
      </c>
      <c r="BH6" s="7">
        <f t="shared" si="25"/>
        <v>2.5</v>
      </c>
      <c r="BI6" s="7" t="str">
        <f t="shared" si="26"/>
        <v>2.5</v>
      </c>
      <c r="BJ6" s="9">
        <v>4</v>
      </c>
      <c r="BK6" s="29">
        <v>4</v>
      </c>
      <c r="BL6" s="134">
        <v>5.4</v>
      </c>
      <c r="BM6" s="133">
        <v>3</v>
      </c>
      <c r="BN6" s="133"/>
      <c r="BO6" s="5">
        <f t="shared" si="27"/>
        <v>4</v>
      </c>
      <c r="BP6" s="26">
        <f t="shared" si="28"/>
        <v>4</v>
      </c>
      <c r="BQ6" s="196" t="str">
        <f t="shared" si="29"/>
        <v>4.0</v>
      </c>
      <c r="BR6" s="128" t="str">
        <f t="shared" si="30"/>
        <v>D</v>
      </c>
      <c r="BS6" s="7">
        <f t="shared" si="31"/>
        <v>1</v>
      </c>
      <c r="BT6" s="7" t="str">
        <f t="shared" si="32"/>
        <v>1.0</v>
      </c>
      <c r="BU6" s="9">
        <v>3</v>
      </c>
      <c r="BV6" s="28">
        <v>3</v>
      </c>
      <c r="BW6" s="179">
        <v>6</v>
      </c>
      <c r="BX6" s="183">
        <v>7</v>
      </c>
      <c r="BY6" s="183"/>
      <c r="BZ6" s="5">
        <f t="shared" si="33"/>
        <v>6.6</v>
      </c>
      <c r="CA6" s="26">
        <f t="shared" si="34"/>
        <v>6.6</v>
      </c>
      <c r="CB6" s="196" t="str">
        <f t="shared" si="35"/>
        <v>6.6</v>
      </c>
      <c r="CC6" s="128" t="str">
        <f t="shared" si="36"/>
        <v>C+</v>
      </c>
      <c r="CD6" s="25">
        <f t="shared" si="37"/>
        <v>2.5</v>
      </c>
      <c r="CE6" s="25" t="str">
        <f t="shared" si="38"/>
        <v>2.5</v>
      </c>
      <c r="CF6" s="9">
        <v>2</v>
      </c>
      <c r="CG6" s="28">
        <v>2</v>
      </c>
      <c r="CH6" s="119">
        <f t="shared" si="39"/>
        <v>18</v>
      </c>
      <c r="CI6" s="117">
        <f t="shared" si="40"/>
        <v>2.25</v>
      </c>
      <c r="CJ6" s="112" t="str">
        <f t="shared" si="41"/>
        <v>2.25</v>
      </c>
      <c r="CK6" s="113" t="str">
        <f t="shared" si="49"/>
        <v>Lên lớp</v>
      </c>
      <c r="CL6" s="114">
        <f t="shared" si="42"/>
        <v>18</v>
      </c>
      <c r="CM6" s="115">
        <f t="shared" si="43"/>
        <v>2.25</v>
      </c>
      <c r="CN6" s="113" t="str">
        <f t="shared" si="44"/>
        <v>Lên lớp</v>
      </c>
      <c r="CO6" s="89"/>
      <c r="CP6" s="121"/>
    </row>
    <row r="7" spans="1:94" s="14" customFormat="1" ht="18.75" customHeight="1">
      <c r="A7" s="169">
        <v>7</v>
      </c>
      <c r="B7" s="169" t="s">
        <v>99</v>
      </c>
      <c r="C7" s="170" t="s">
        <v>207</v>
      </c>
      <c r="D7" s="162" t="s">
        <v>208</v>
      </c>
      <c r="E7" s="589" t="s">
        <v>209</v>
      </c>
      <c r="F7" s="171"/>
      <c r="G7" s="254" t="s">
        <v>326</v>
      </c>
      <c r="H7" s="253" t="s">
        <v>16</v>
      </c>
      <c r="I7" s="483" t="s">
        <v>114</v>
      </c>
      <c r="J7" s="514"/>
      <c r="K7" s="520" t="str">
        <f t="shared" si="45"/>
        <v>0.0</v>
      </c>
      <c r="L7" s="365" t="str">
        <f t="shared" si="46"/>
        <v>F</v>
      </c>
      <c r="M7" s="127">
        <f t="shared" si="47"/>
        <v>0</v>
      </c>
      <c r="N7" s="70" t="str">
        <f t="shared" si="48"/>
        <v>0.0</v>
      </c>
      <c r="O7" s="486"/>
      <c r="P7" s="87"/>
      <c r="Q7" s="128" t="str">
        <f t="shared" si="0"/>
        <v>F</v>
      </c>
      <c r="R7" s="127">
        <f t="shared" si="1"/>
        <v>0</v>
      </c>
      <c r="S7" s="70" t="str">
        <f t="shared" si="2"/>
        <v>0.0</v>
      </c>
      <c r="T7" s="146">
        <v>8.8000000000000007</v>
      </c>
      <c r="U7" s="147">
        <v>7</v>
      </c>
      <c r="V7" s="148"/>
      <c r="W7" s="5">
        <f t="shared" si="3"/>
        <v>7.7</v>
      </c>
      <c r="X7" s="6">
        <f t="shared" si="4"/>
        <v>7.7</v>
      </c>
      <c r="Y7" s="196" t="str">
        <f t="shared" si="5"/>
        <v>7.7</v>
      </c>
      <c r="Z7" s="8" t="str">
        <f t="shared" si="6"/>
        <v>B</v>
      </c>
      <c r="AA7" s="7">
        <f t="shared" si="7"/>
        <v>3</v>
      </c>
      <c r="AB7" s="7" t="str">
        <f t="shared" si="8"/>
        <v>3.0</v>
      </c>
      <c r="AC7" s="9">
        <v>3</v>
      </c>
      <c r="AD7" s="29">
        <v>3</v>
      </c>
      <c r="AE7" s="146">
        <v>8.1999999999999993</v>
      </c>
      <c r="AF7" s="147">
        <v>9</v>
      </c>
      <c r="AG7" s="148"/>
      <c r="AH7" s="56">
        <f t="shared" si="9"/>
        <v>8.6999999999999993</v>
      </c>
      <c r="AI7" s="57">
        <f t="shared" si="10"/>
        <v>8.6999999999999993</v>
      </c>
      <c r="AJ7" s="203" t="str">
        <f t="shared" si="11"/>
        <v>8.7</v>
      </c>
      <c r="AK7" s="54" t="str">
        <f t="shared" si="12"/>
        <v>A</v>
      </c>
      <c r="AL7" s="58">
        <f t="shared" si="13"/>
        <v>4</v>
      </c>
      <c r="AM7" s="58" t="str">
        <f t="shared" si="14"/>
        <v>4.0</v>
      </c>
      <c r="AN7" s="120">
        <v>3</v>
      </c>
      <c r="AO7" s="94">
        <v>3</v>
      </c>
      <c r="AP7" s="192"/>
      <c r="AQ7" s="147"/>
      <c r="AR7" s="148"/>
      <c r="AS7" s="5">
        <f t="shared" si="15"/>
        <v>0</v>
      </c>
      <c r="AT7" s="26">
        <f t="shared" si="16"/>
        <v>0</v>
      </c>
      <c r="AU7" s="196" t="str">
        <f t="shared" si="17"/>
        <v>0.0</v>
      </c>
      <c r="AV7" s="128" t="str">
        <f t="shared" si="18"/>
        <v>F</v>
      </c>
      <c r="AW7" s="127">
        <f t="shared" si="19"/>
        <v>0</v>
      </c>
      <c r="AX7" s="127" t="str">
        <f t="shared" si="20"/>
        <v>0.0</v>
      </c>
      <c r="AY7" s="9">
        <v>3</v>
      </c>
      <c r="AZ7" s="29"/>
      <c r="BA7" s="146"/>
      <c r="BB7" s="147"/>
      <c r="BC7" s="148"/>
      <c r="BD7" s="5">
        <f t="shared" si="21"/>
        <v>0</v>
      </c>
      <c r="BE7" s="6">
        <f t="shared" si="22"/>
        <v>0</v>
      </c>
      <c r="BF7" s="196" t="str">
        <f t="shared" si="23"/>
        <v>0.0</v>
      </c>
      <c r="BG7" s="8" t="str">
        <f t="shared" si="24"/>
        <v>F</v>
      </c>
      <c r="BH7" s="7">
        <f t="shared" si="25"/>
        <v>0</v>
      </c>
      <c r="BI7" s="7" t="str">
        <f t="shared" si="26"/>
        <v>0.0</v>
      </c>
      <c r="BJ7" s="9"/>
      <c r="BK7" s="29"/>
      <c r="BL7" s="134">
        <v>6.1</v>
      </c>
      <c r="BM7" s="133">
        <v>2</v>
      </c>
      <c r="BN7" s="133">
        <v>6</v>
      </c>
      <c r="BO7" s="5">
        <f t="shared" si="27"/>
        <v>3.6</v>
      </c>
      <c r="BP7" s="26">
        <f t="shared" si="28"/>
        <v>6</v>
      </c>
      <c r="BQ7" s="196" t="str">
        <f t="shared" si="29"/>
        <v>6.0</v>
      </c>
      <c r="BR7" s="128" t="str">
        <f t="shared" si="30"/>
        <v>C</v>
      </c>
      <c r="BS7" s="7">
        <f t="shared" si="31"/>
        <v>2</v>
      </c>
      <c r="BT7" s="7" t="str">
        <f t="shared" si="32"/>
        <v>2.0</v>
      </c>
      <c r="BU7" s="9">
        <v>3</v>
      </c>
      <c r="BV7" s="28">
        <v>3</v>
      </c>
      <c r="BW7" s="179"/>
      <c r="BX7" s="183"/>
      <c r="BY7" s="183"/>
      <c r="BZ7" s="5">
        <f t="shared" si="33"/>
        <v>0</v>
      </c>
      <c r="CA7" s="26">
        <f t="shared" si="34"/>
        <v>0</v>
      </c>
      <c r="CB7" s="196" t="str">
        <f t="shared" si="35"/>
        <v>0.0</v>
      </c>
      <c r="CC7" s="128" t="str">
        <f t="shared" si="36"/>
        <v>F</v>
      </c>
      <c r="CD7" s="25">
        <f t="shared" si="37"/>
        <v>0</v>
      </c>
      <c r="CE7" s="25" t="str">
        <f t="shared" si="38"/>
        <v>0.0</v>
      </c>
      <c r="CF7" s="9"/>
      <c r="CG7" s="28"/>
      <c r="CH7" s="119">
        <f t="shared" si="39"/>
        <v>12</v>
      </c>
      <c r="CI7" s="117">
        <f t="shared" si="40"/>
        <v>2.25</v>
      </c>
      <c r="CJ7" s="112" t="str">
        <f t="shared" si="41"/>
        <v>2.25</v>
      </c>
      <c r="CK7" s="113" t="str">
        <f t="shared" si="49"/>
        <v>Lên lớp</v>
      </c>
      <c r="CL7" s="114">
        <f t="shared" si="42"/>
        <v>9</v>
      </c>
      <c r="CM7" s="115">
        <f t="shared" si="43"/>
        <v>3</v>
      </c>
      <c r="CN7" s="113" t="str">
        <f t="shared" si="44"/>
        <v>Lên lớp</v>
      </c>
      <c r="CO7" s="89"/>
      <c r="CP7" s="121"/>
    </row>
    <row r="8" spans="1:94" s="14" customFormat="1" ht="18.75" customHeight="1">
      <c r="A8" s="138">
        <v>8</v>
      </c>
      <c r="B8" s="138" t="s">
        <v>99</v>
      </c>
      <c r="C8" s="139" t="s">
        <v>210</v>
      </c>
      <c r="D8" s="141" t="s">
        <v>211</v>
      </c>
      <c r="E8" s="142" t="s">
        <v>15</v>
      </c>
      <c r="F8" s="163"/>
      <c r="G8" s="251" t="s">
        <v>327</v>
      </c>
      <c r="H8" s="253" t="s">
        <v>16</v>
      </c>
      <c r="I8" s="483" t="s">
        <v>377</v>
      </c>
      <c r="J8" s="514">
        <v>6.5</v>
      </c>
      <c r="K8" s="520" t="str">
        <f t="shared" si="45"/>
        <v>6.5</v>
      </c>
      <c r="L8" s="365" t="str">
        <f t="shared" si="46"/>
        <v>C+</v>
      </c>
      <c r="M8" s="127">
        <f t="shared" si="47"/>
        <v>2.5</v>
      </c>
      <c r="N8" s="70" t="str">
        <f t="shared" si="48"/>
        <v>2.5</v>
      </c>
      <c r="O8" s="486"/>
      <c r="P8" s="87"/>
      <c r="Q8" s="128" t="str">
        <f t="shared" si="0"/>
        <v>F</v>
      </c>
      <c r="R8" s="127">
        <f t="shared" si="1"/>
        <v>0</v>
      </c>
      <c r="S8" s="70" t="str">
        <f t="shared" si="2"/>
        <v>0.0</v>
      </c>
      <c r="T8" s="146">
        <v>7.5</v>
      </c>
      <c r="U8" s="147">
        <v>6</v>
      </c>
      <c r="V8" s="148"/>
      <c r="W8" s="5">
        <f t="shared" si="3"/>
        <v>6.6</v>
      </c>
      <c r="X8" s="6">
        <f t="shared" si="4"/>
        <v>6.6</v>
      </c>
      <c r="Y8" s="196" t="str">
        <f t="shared" si="5"/>
        <v>6.6</v>
      </c>
      <c r="Z8" s="8" t="str">
        <f t="shared" si="6"/>
        <v>C+</v>
      </c>
      <c r="AA8" s="7">
        <f t="shared" si="7"/>
        <v>2.5</v>
      </c>
      <c r="AB8" s="7" t="str">
        <f t="shared" si="8"/>
        <v>2.5</v>
      </c>
      <c r="AC8" s="9">
        <v>3</v>
      </c>
      <c r="AD8" s="29">
        <v>3</v>
      </c>
      <c r="AE8" s="146">
        <v>5.8</v>
      </c>
      <c r="AF8" s="147">
        <v>8</v>
      </c>
      <c r="AG8" s="148"/>
      <c r="AH8" s="56">
        <f t="shared" si="9"/>
        <v>7.1</v>
      </c>
      <c r="AI8" s="57">
        <f t="shared" si="10"/>
        <v>7.1</v>
      </c>
      <c r="AJ8" s="203" t="str">
        <f t="shared" si="11"/>
        <v>7.1</v>
      </c>
      <c r="AK8" s="54" t="str">
        <f t="shared" si="12"/>
        <v>B</v>
      </c>
      <c r="AL8" s="58">
        <f t="shared" si="13"/>
        <v>3</v>
      </c>
      <c r="AM8" s="58" t="str">
        <f t="shared" si="14"/>
        <v>3.0</v>
      </c>
      <c r="AN8" s="120">
        <v>3</v>
      </c>
      <c r="AO8" s="94">
        <v>3</v>
      </c>
      <c r="AP8" s="192">
        <v>7.3</v>
      </c>
      <c r="AQ8" s="147">
        <v>7</v>
      </c>
      <c r="AR8" s="148"/>
      <c r="AS8" s="5">
        <f t="shared" si="15"/>
        <v>7.1</v>
      </c>
      <c r="AT8" s="26">
        <f t="shared" si="16"/>
        <v>7.1</v>
      </c>
      <c r="AU8" s="196" t="str">
        <f t="shared" si="17"/>
        <v>7.1</v>
      </c>
      <c r="AV8" s="128" t="str">
        <f t="shared" si="18"/>
        <v>B</v>
      </c>
      <c r="AW8" s="127">
        <f t="shared" si="19"/>
        <v>3</v>
      </c>
      <c r="AX8" s="127" t="str">
        <f t="shared" si="20"/>
        <v>3.0</v>
      </c>
      <c r="AY8" s="9">
        <v>3</v>
      </c>
      <c r="AZ8" s="29">
        <v>3</v>
      </c>
      <c r="BA8" s="146">
        <v>9</v>
      </c>
      <c r="BB8" s="147">
        <v>8</v>
      </c>
      <c r="BC8" s="148"/>
      <c r="BD8" s="5">
        <f t="shared" si="21"/>
        <v>8.4</v>
      </c>
      <c r="BE8" s="6">
        <f t="shared" si="22"/>
        <v>8.4</v>
      </c>
      <c r="BF8" s="196" t="str">
        <f t="shared" si="23"/>
        <v>8.4</v>
      </c>
      <c r="BG8" s="8" t="str">
        <f t="shared" si="24"/>
        <v>B+</v>
      </c>
      <c r="BH8" s="7">
        <f t="shared" si="25"/>
        <v>3.5</v>
      </c>
      <c r="BI8" s="7" t="str">
        <f t="shared" si="26"/>
        <v>3.5</v>
      </c>
      <c r="BJ8" s="9">
        <v>4</v>
      </c>
      <c r="BK8" s="29">
        <v>4</v>
      </c>
      <c r="BL8" s="134">
        <v>5.9</v>
      </c>
      <c r="BM8" s="133">
        <v>3</v>
      </c>
      <c r="BN8" s="133"/>
      <c r="BO8" s="5">
        <f t="shared" si="27"/>
        <v>4.2</v>
      </c>
      <c r="BP8" s="26">
        <f t="shared" si="28"/>
        <v>4.2</v>
      </c>
      <c r="BQ8" s="196" t="str">
        <f t="shared" si="29"/>
        <v>4.2</v>
      </c>
      <c r="BR8" s="128" t="str">
        <f t="shared" si="30"/>
        <v>D</v>
      </c>
      <c r="BS8" s="7">
        <f t="shared" si="31"/>
        <v>1</v>
      </c>
      <c r="BT8" s="7" t="str">
        <f t="shared" si="32"/>
        <v>1.0</v>
      </c>
      <c r="BU8" s="9">
        <v>3</v>
      </c>
      <c r="BV8" s="28">
        <v>3</v>
      </c>
      <c r="BW8" s="179">
        <v>8</v>
      </c>
      <c r="BX8" s="184">
        <v>9</v>
      </c>
      <c r="BY8" s="183"/>
      <c r="BZ8" s="5">
        <f t="shared" si="33"/>
        <v>8.6</v>
      </c>
      <c r="CA8" s="26">
        <f t="shared" si="34"/>
        <v>8.6</v>
      </c>
      <c r="CB8" s="196" t="str">
        <f t="shared" si="35"/>
        <v>8.6</v>
      </c>
      <c r="CC8" s="128" t="str">
        <f t="shared" si="36"/>
        <v>A</v>
      </c>
      <c r="CD8" s="127">
        <f t="shared" si="37"/>
        <v>4</v>
      </c>
      <c r="CE8" s="127" t="str">
        <f t="shared" si="38"/>
        <v>4.0</v>
      </c>
      <c r="CF8" s="9">
        <v>2</v>
      </c>
      <c r="CG8" s="28">
        <v>2</v>
      </c>
      <c r="CH8" s="119">
        <f t="shared" si="39"/>
        <v>18</v>
      </c>
      <c r="CI8" s="117">
        <f t="shared" si="40"/>
        <v>2.8055555555555554</v>
      </c>
      <c r="CJ8" s="112" t="str">
        <f t="shared" si="41"/>
        <v>2.81</v>
      </c>
      <c r="CK8" s="113" t="str">
        <f t="shared" si="49"/>
        <v>Lên lớp</v>
      </c>
      <c r="CL8" s="114">
        <f t="shared" si="42"/>
        <v>18</v>
      </c>
      <c r="CM8" s="115">
        <f t="shared" si="43"/>
        <v>2.8055555555555554</v>
      </c>
      <c r="CN8" s="113" t="str">
        <f t="shared" si="44"/>
        <v>Lên lớp</v>
      </c>
      <c r="CO8" s="89"/>
      <c r="CP8" s="121"/>
    </row>
    <row r="9" spans="1:94" s="14" customFormat="1" ht="18.75" customHeight="1">
      <c r="A9" s="138">
        <v>9</v>
      </c>
      <c r="B9" s="138" t="s">
        <v>99</v>
      </c>
      <c r="C9" s="139" t="s">
        <v>212</v>
      </c>
      <c r="D9" s="141" t="s">
        <v>213</v>
      </c>
      <c r="E9" s="142" t="s">
        <v>103</v>
      </c>
      <c r="F9" s="163"/>
      <c r="G9" s="251" t="s">
        <v>328</v>
      </c>
      <c r="H9" s="253" t="s">
        <v>16</v>
      </c>
      <c r="I9" s="483" t="s">
        <v>46</v>
      </c>
      <c r="J9" s="514">
        <v>6.3</v>
      </c>
      <c r="K9" s="520" t="str">
        <f t="shared" si="45"/>
        <v>6.3</v>
      </c>
      <c r="L9" s="365" t="str">
        <f t="shared" si="46"/>
        <v>C</v>
      </c>
      <c r="M9" s="127">
        <f t="shared" si="47"/>
        <v>2</v>
      </c>
      <c r="N9" s="70" t="str">
        <f t="shared" si="48"/>
        <v>2.0</v>
      </c>
      <c r="O9" s="486"/>
      <c r="P9" s="87"/>
      <c r="Q9" s="128" t="str">
        <f t="shared" si="0"/>
        <v>F</v>
      </c>
      <c r="R9" s="127">
        <f t="shared" si="1"/>
        <v>0</v>
      </c>
      <c r="S9" s="70" t="str">
        <f t="shared" si="2"/>
        <v>0.0</v>
      </c>
      <c r="T9" s="146">
        <v>6.2</v>
      </c>
      <c r="U9" s="147">
        <v>5</v>
      </c>
      <c r="V9" s="148"/>
      <c r="W9" s="5">
        <f t="shared" si="3"/>
        <v>5.5</v>
      </c>
      <c r="X9" s="6">
        <f t="shared" si="4"/>
        <v>5.5</v>
      </c>
      <c r="Y9" s="196" t="str">
        <f t="shared" si="5"/>
        <v>5.5</v>
      </c>
      <c r="Z9" s="8" t="str">
        <f t="shared" si="6"/>
        <v>C</v>
      </c>
      <c r="AA9" s="7">
        <f t="shared" si="7"/>
        <v>2</v>
      </c>
      <c r="AB9" s="7" t="str">
        <f t="shared" si="8"/>
        <v>2.0</v>
      </c>
      <c r="AC9" s="9">
        <v>3</v>
      </c>
      <c r="AD9" s="29">
        <v>3</v>
      </c>
      <c r="AE9" s="146">
        <v>7.4</v>
      </c>
      <c r="AF9" s="147">
        <v>6</v>
      </c>
      <c r="AG9" s="148"/>
      <c r="AH9" s="56">
        <f t="shared" si="9"/>
        <v>6.6</v>
      </c>
      <c r="AI9" s="57">
        <f t="shared" si="10"/>
        <v>6.6</v>
      </c>
      <c r="AJ9" s="203" t="str">
        <f t="shared" si="11"/>
        <v>6.6</v>
      </c>
      <c r="AK9" s="54" t="str">
        <f t="shared" si="12"/>
        <v>C+</v>
      </c>
      <c r="AL9" s="58">
        <f t="shared" si="13"/>
        <v>2.5</v>
      </c>
      <c r="AM9" s="58" t="str">
        <f t="shared" si="14"/>
        <v>2.5</v>
      </c>
      <c r="AN9" s="120">
        <v>3</v>
      </c>
      <c r="AO9" s="94">
        <v>3</v>
      </c>
      <c r="AP9" s="192">
        <v>5.2</v>
      </c>
      <c r="AQ9" s="147">
        <v>5</v>
      </c>
      <c r="AR9" s="148"/>
      <c r="AS9" s="5">
        <f t="shared" si="15"/>
        <v>5.0999999999999996</v>
      </c>
      <c r="AT9" s="26">
        <f t="shared" si="16"/>
        <v>5.0999999999999996</v>
      </c>
      <c r="AU9" s="196" t="str">
        <f t="shared" si="17"/>
        <v>5.1</v>
      </c>
      <c r="AV9" s="128" t="str">
        <f t="shared" si="18"/>
        <v>D+</v>
      </c>
      <c r="AW9" s="127">
        <f t="shared" si="19"/>
        <v>1.5</v>
      </c>
      <c r="AX9" s="127" t="str">
        <f t="shared" si="20"/>
        <v>1.5</v>
      </c>
      <c r="AY9" s="9">
        <v>3</v>
      </c>
      <c r="AZ9" s="29">
        <v>3</v>
      </c>
      <c r="BA9" s="146">
        <v>6.5</v>
      </c>
      <c r="BB9" s="147">
        <v>6</v>
      </c>
      <c r="BC9" s="148"/>
      <c r="BD9" s="5">
        <f t="shared" si="21"/>
        <v>6.2</v>
      </c>
      <c r="BE9" s="6">
        <f t="shared" si="22"/>
        <v>6.2</v>
      </c>
      <c r="BF9" s="196" t="str">
        <f t="shared" si="23"/>
        <v>6.2</v>
      </c>
      <c r="BG9" s="8" t="str">
        <f t="shared" si="24"/>
        <v>C</v>
      </c>
      <c r="BH9" s="7">
        <f t="shared" si="25"/>
        <v>2</v>
      </c>
      <c r="BI9" s="7" t="str">
        <f t="shared" si="26"/>
        <v>2.0</v>
      </c>
      <c r="BJ9" s="9">
        <v>4</v>
      </c>
      <c r="BK9" s="29">
        <v>4</v>
      </c>
      <c r="BL9" s="134">
        <v>7</v>
      </c>
      <c r="BM9" s="133">
        <v>2</v>
      </c>
      <c r="BN9" s="133"/>
      <c r="BO9" s="5">
        <f t="shared" si="27"/>
        <v>4</v>
      </c>
      <c r="BP9" s="26">
        <f t="shared" si="28"/>
        <v>4</v>
      </c>
      <c r="BQ9" s="196" t="str">
        <f t="shared" si="29"/>
        <v>4.0</v>
      </c>
      <c r="BR9" s="128" t="str">
        <f t="shared" si="30"/>
        <v>D</v>
      </c>
      <c r="BS9" s="7">
        <f t="shared" si="31"/>
        <v>1</v>
      </c>
      <c r="BT9" s="7" t="str">
        <f t="shared" si="32"/>
        <v>1.0</v>
      </c>
      <c r="BU9" s="9">
        <v>3</v>
      </c>
      <c r="BV9" s="28">
        <v>3</v>
      </c>
      <c r="BW9" s="179">
        <v>7.3</v>
      </c>
      <c r="BX9" s="183">
        <v>5</v>
      </c>
      <c r="BY9" s="183"/>
      <c r="BZ9" s="5">
        <f t="shared" si="33"/>
        <v>5.9</v>
      </c>
      <c r="CA9" s="26">
        <f t="shared" si="34"/>
        <v>5.9</v>
      </c>
      <c r="CB9" s="196" t="str">
        <f t="shared" si="35"/>
        <v>5.9</v>
      </c>
      <c r="CC9" s="128" t="str">
        <f t="shared" si="36"/>
        <v>C</v>
      </c>
      <c r="CD9" s="127">
        <f t="shared" si="37"/>
        <v>2</v>
      </c>
      <c r="CE9" s="127" t="str">
        <f t="shared" si="38"/>
        <v>2.0</v>
      </c>
      <c r="CF9" s="9">
        <v>2</v>
      </c>
      <c r="CG9" s="28">
        <v>2</v>
      </c>
      <c r="CH9" s="119">
        <f t="shared" si="39"/>
        <v>18</v>
      </c>
      <c r="CI9" s="117">
        <f t="shared" si="40"/>
        <v>1.8333333333333333</v>
      </c>
      <c r="CJ9" s="112" t="str">
        <f t="shared" si="41"/>
        <v>1.83</v>
      </c>
      <c r="CK9" s="113" t="str">
        <f t="shared" si="49"/>
        <v>Lên lớp</v>
      </c>
      <c r="CL9" s="114">
        <f t="shared" si="42"/>
        <v>18</v>
      </c>
      <c r="CM9" s="115">
        <f t="shared" si="43"/>
        <v>1.8333333333333333</v>
      </c>
      <c r="CN9" s="113" t="str">
        <f t="shared" si="44"/>
        <v>Lên lớp</v>
      </c>
      <c r="CO9" s="89"/>
      <c r="CP9" s="121"/>
    </row>
    <row r="10" spans="1:94" s="14" customFormat="1" ht="18.75" customHeight="1">
      <c r="A10" s="138">
        <v>10</v>
      </c>
      <c r="B10" s="138" t="s">
        <v>99</v>
      </c>
      <c r="C10" s="139" t="s">
        <v>214</v>
      </c>
      <c r="D10" s="141" t="s">
        <v>215</v>
      </c>
      <c r="E10" s="142" t="s">
        <v>38</v>
      </c>
      <c r="F10" s="163"/>
      <c r="G10" s="251" t="s">
        <v>329</v>
      </c>
      <c r="H10" s="253" t="s">
        <v>16</v>
      </c>
      <c r="I10" s="483" t="s">
        <v>48</v>
      </c>
      <c r="J10" s="514">
        <v>5.3</v>
      </c>
      <c r="K10" s="520" t="str">
        <f t="shared" si="45"/>
        <v>5.3</v>
      </c>
      <c r="L10" s="365" t="str">
        <f t="shared" si="46"/>
        <v>D+</v>
      </c>
      <c r="M10" s="127">
        <f t="shared" si="47"/>
        <v>1.5</v>
      </c>
      <c r="N10" s="70" t="str">
        <f t="shared" si="48"/>
        <v>1.5</v>
      </c>
      <c r="O10" s="486"/>
      <c r="P10" s="87"/>
      <c r="Q10" s="128" t="str">
        <f t="shared" si="0"/>
        <v>F</v>
      </c>
      <c r="R10" s="127">
        <f t="shared" si="1"/>
        <v>0</v>
      </c>
      <c r="S10" s="70" t="str">
        <f t="shared" si="2"/>
        <v>0.0</v>
      </c>
      <c r="T10" s="146">
        <v>8.3000000000000007</v>
      </c>
      <c r="U10" s="147">
        <v>6</v>
      </c>
      <c r="V10" s="148"/>
      <c r="W10" s="5">
        <f t="shared" si="3"/>
        <v>6.9</v>
      </c>
      <c r="X10" s="6">
        <f t="shared" si="4"/>
        <v>6.9</v>
      </c>
      <c r="Y10" s="196" t="str">
        <f t="shared" si="5"/>
        <v>6.9</v>
      </c>
      <c r="Z10" s="8" t="str">
        <f t="shared" si="6"/>
        <v>C+</v>
      </c>
      <c r="AA10" s="7">
        <f t="shared" si="7"/>
        <v>2.5</v>
      </c>
      <c r="AB10" s="7" t="str">
        <f t="shared" si="8"/>
        <v>2.5</v>
      </c>
      <c r="AC10" s="9">
        <v>3</v>
      </c>
      <c r="AD10" s="29">
        <v>3</v>
      </c>
      <c r="AE10" s="146">
        <v>7.2</v>
      </c>
      <c r="AF10" s="147">
        <v>8</v>
      </c>
      <c r="AG10" s="148"/>
      <c r="AH10" s="56">
        <f t="shared" si="9"/>
        <v>7.7</v>
      </c>
      <c r="AI10" s="57">
        <f t="shared" si="10"/>
        <v>7.7</v>
      </c>
      <c r="AJ10" s="203" t="str">
        <f t="shared" si="11"/>
        <v>7.7</v>
      </c>
      <c r="AK10" s="54" t="str">
        <f t="shared" si="12"/>
        <v>B</v>
      </c>
      <c r="AL10" s="58">
        <f t="shared" si="13"/>
        <v>3</v>
      </c>
      <c r="AM10" s="58" t="str">
        <f t="shared" si="14"/>
        <v>3.0</v>
      </c>
      <c r="AN10" s="120">
        <v>3</v>
      </c>
      <c r="AO10" s="94">
        <v>3</v>
      </c>
      <c r="AP10" s="192">
        <v>7.3</v>
      </c>
      <c r="AQ10" s="147">
        <v>7</v>
      </c>
      <c r="AR10" s="148"/>
      <c r="AS10" s="5">
        <f t="shared" si="15"/>
        <v>7.1</v>
      </c>
      <c r="AT10" s="26">
        <f t="shared" si="16"/>
        <v>7.1</v>
      </c>
      <c r="AU10" s="196" t="str">
        <f t="shared" si="17"/>
        <v>7.1</v>
      </c>
      <c r="AV10" s="128" t="str">
        <f t="shared" si="18"/>
        <v>B</v>
      </c>
      <c r="AW10" s="127">
        <f t="shared" si="19"/>
        <v>3</v>
      </c>
      <c r="AX10" s="127" t="str">
        <f t="shared" si="20"/>
        <v>3.0</v>
      </c>
      <c r="AY10" s="9">
        <v>3</v>
      </c>
      <c r="AZ10" s="29">
        <v>3</v>
      </c>
      <c r="BA10" s="146">
        <v>7.8</v>
      </c>
      <c r="BB10" s="147">
        <v>6</v>
      </c>
      <c r="BC10" s="148"/>
      <c r="BD10" s="5">
        <f t="shared" si="21"/>
        <v>6.7</v>
      </c>
      <c r="BE10" s="6">
        <f t="shared" si="22"/>
        <v>6.7</v>
      </c>
      <c r="BF10" s="196" t="str">
        <f t="shared" si="23"/>
        <v>6.7</v>
      </c>
      <c r="BG10" s="8" t="str">
        <f t="shared" si="24"/>
        <v>C+</v>
      </c>
      <c r="BH10" s="7">
        <f t="shared" si="25"/>
        <v>2.5</v>
      </c>
      <c r="BI10" s="7" t="str">
        <f t="shared" si="26"/>
        <v>2.5</v>
      </c>
      <c r="BJ10" s="9">
        <v>4</v>
      </c>
      <c r="BK10" s="29">
        <v>4</v>
      </c>
      <c r="BL10" s="134">
        <v>6.6</v>
      </c>
      <c r="BM10" s="133">
        <v>4</v>
      </c>
      <c r="BN10" s="133"/>
      <c r="BO10" s="5">
        <f t="shared" si="27"/>
        <v>5</v>
      </c>
      <c r="BP10" s="26">
        <f t="shared" si="28"/>
        <v>5</v>
      </c>
      <c r="BQ10" s="196" t="str">
        <f t="shared" si="29"/>
        <v>5.0</v>
      </c>
      <c r="BR10" s="128" t="str">
        <f t="shared" si="30"/>
        <v>D+</v>
      </c>
      <c r="BS10" s="7">
        <f t="shared" si="31"/>
        <v>1.5</v>
      </c>
      <c r="BT10" s="7" t="str">
        <f t="shared" si="32"/>
        <v>1.5</v>
      </c>
      <c r="BU10" s="9">
        <v>3</v>
      </c>
      <c r="BV10" s="28">
        <v>3</v>
      </c>
      <c r="BW10" s="179">
        <v>5.7</v>
      </c>
      <c r="BX10" s="184">
        <v>8</v>
      </c>
      <c r="BY10" s="183"/>
      <c r="BZ10" s="5">
        <f t="shared" si="33"/>
        <v>7.1</v>
      </c>
      <c r="CA10" s="26">
        <f t="shared" si="34"/>
        <v>7.1</v>
      </c>
      <c r="CB10" s="196" t="str">
        <f t="shared" si="35"/>
        <v>7.1</v>
      </c>
      <c r="CC10" s="128" t="str">
        <f t="shared" si="36"/>
        <v>B</v>
      </c>
      <c r="CD10" s="127">
        <f t="shared" si="37"/>
        <v>3</v>
      </c>
      <c r="CE10" s="127" t="str">
        <f t="shared" si="38"/>
        <v>3.0</v>
      </c>
      <c r="CF10" s="9">
        <v>2</v>
      </c>
      <c r="CG10" s="28">
        <v>2</v>
      </c>
      <c r="CH10" s="119">
        <f t="shared" si="39"/>
        <v>18</v>
      </c>
      <c r="CI10" s="117">
        <f t="shared" si="40"/>
        <v>2.5555555555555554</v>
      </c>
      <c r="CJ10" s="112" t="str">
        <f t="shared" si="41"/>
        <v>2.56</v>
      </c>
      <c r="CK10" s="113" t="str">
        <f t="shared" si="49"/>
        <v>Lên lớp</v>
      </c>
      <c r="CL10" s="114">
        <f t="shared" si="42"/>
        <v>18</v>
      </c>
      <c r="CM10" s="115">
        <f t="shared" si="43"/>
        <v>2.5555555555555554</v>
      </c>
      <c r="CN10" s="113" t="str">
        <f t="shared" si="44"/>
        <v>Lên lớp</v>
      </c>
      <c r="CO10" s="89"/>
      <c r="CP10" s="121"/>
    </row>
    <row r="11" spans="1:94" s="14" customFormat="1" ht="18.75" customHeight="1">
      <c r="A11" s="138">
        <v>11</v>
      </c>
      <c r="B11" s="138" t="s">
        <v>99</v>
      </c>
      <c r="C11" s="139" t="s">
        <v>216</v>
      </c>
      <c r="D11" s="141" t="s">
        <v>32</v>
      </c>
      <c r="E11" s="230" t="s">
        <v>30</v>
      </c>
      <c r="F11" s="163"/>
      <c r="G11" s="251" t="s">
        <v>330</v>
      </c>
      <c r="H11" s="253" t="s">
        <v>16</v>
      </c>
      <c r="I11" s="483" t="s">
        <v>378</v>
      </c>
      <c r="J11" s="514"/>
      <c r="K11" s="520" t="str">
        <f t="shared" si="45"/>
        <v>0.0</v>
      </c>
      <c r="L11" s="365" t="str">
        <f t="shared" si="46"/>
        <v>F</v>
      </c>
      <c r="M11" s="127">
        <f t="shared" si="47"/>
        <v>0</v>
      </c>
      <c r="N11" s="70" t="str">
        <f t="shared" si="48"/>
        <v>0.0</v>
      </c>
      <c r="O11" s="486"/>
      <c r="P11" s="87"/>
      <c r="Q11" s="128" t="str">
        <f t="shared" si="0"/>
        <v>F</v>
      </c>
      <c r="R11" s="127">
        <f t="shared" si="1"/>
        <v>0</v>
      </c>
      <c r="S11" s="70" t="str">
        <f t="shared" si="2"/>
        <v>0.0</v>
      </c>
      <c r="T11" s="146">
        <v>6.7</v>
      </c>
      <c r="U11" s="147">
        <v>7</v>
      </c>
      <c r="V11" s="148"/>
      <c r="W11" s="5">
        <f t="shared" si="3"/>
        <v>6.9</v>
      </c>
      <c r="X11" s="6">
        <f t="shared" si="4"/>
        <v>6.9</v>
      </c>
      <c r="Y11" s="196" t="str">
        <f t="shared" si="5"/>
        <v>6.9</v>
      </c>
      <c r="Z11" s="8" t="str">
        <f t="shared" si="6"/>
        <v>C+</v>
      </c>
      <c r="AA11" s="7">
        <f t="shared" si="7"/>
        <v>2.5</v>
      </c>
      <c r="AB11" s="7" t="str">
        <f t="shared" si="8"/>
        <v>2.5</v>
      </c>
      <c r="AC11" s="9">
        <v>3</v>
      </c>
      <c r="AD11" s="29">
        <v>3</v>
      </c>
      <c r="AE11" s="146">
        <v>7.4</v>
      </c>
      <c r="AF11" s="147">
        <v>9</v>
      </c>
      <c r="AG11" s="148"/>
      <c r="AH11" s="56">
        <f t="shared" si="9"/>
        <v>8.4</v>
      </c>
      <c r="AI11" s="57">
        <f t="shared" si="10"/>
        <v>8.4</v>
      </c>
      <c r="AJ11" s="203" t="str">
        <f t="shared" si="11"/>
        <v>8.4</v>
      </c>
      <c r="AK11" s="54" t="str">
        <f t="shared" si="12"/>
        <v>B+</v>
      </c>
      <c r="AL11" s="58">
        <f t="shared" si="13"/>
        <v>3.5</v>
      </c>
      <c r="AM11" s="58" t="str">
        <f t="shared" si="14"/>
        <v>3.5</v>
      </c>
      <c r="AN11" s="120">
        <v>3</v>
      </c>
      <c r="AO11" s="94">
        <v>3</v>
      </c>
      <c r="AP11" s="192"/>
      <c r="AQ11" s="147"/>
      <c r="AR11" s="148"/>
      <c r="AS11" s="5">
        <f t="shared" si="15"/>
        <v>0</v>
      </c>
      <c r="AT11" s="26">
        <f t="shared" si="16"/>
        <v>0</v>
      </c>
      <c r="AU11" s="196" t="str">
        <f t="shared" si="17"/>
        <v>0.0</v>
      </c>
      <c r="AV11" s="128" t="str">
        <f t="shared" si="18"/>
        <v>F</v>
      </c>
      <c r="AW11" s="127">
        <f t="shared" si="19"/>
        <v>0</v>
      </c>
      <c r="AX11" s="127" t="str">
        <f t="shared" si="20"/>
        <v>0.0</v>
      </c>
      <c r="AY11" s="9">
        <v>3</v>
      </c>
      <c r="AZ11" s="29"/>
      <c r="BA11" s="146"/>
      <c r="BB11" s="147"/>
      <c r="BC11" s="148"/>
      <c r="BD11" s="5">
        <f t="shared" si="21"/>
        <v>0</v>
      </c>
      <c r="BE11" s="6">
        <f t="shared" si="22"/>
        <v>0</v>
      </c>
      <c r="BF11" s="196" t="str">
        <f t="shared" si="23"/>
        <v>0.0</v>
      </c>
      <c r="BG11" s="8" t="str">
        <f t="shared" si="24"/>
        <v>F</v>
      </c>
      <c r="BH11" s="7">
        <f t="shared" si="25"/>
        <v>0</v>
      </c>
      <c r="BI11" s="7" t="str">
        <f t="shared" si="26"/>
        <v>0.0</v>
      </c>
      <c r="BJ11" s="9"/>
      <c r="BK11" s="29"/>
      <c r="BL11" s="134">
        <v>7.1</v>
      </c>
      <c r="BM11" s="133">
        <v>4</v>
      </c>
      <c r="BN11" s="133"/>
      <c r="BO11" s="5">
        <f t="shared" si="27"/>
        <v>5.2</v>
      </c>
      <c r="BP11" s="26">
        <f t="shared" si="28"/>
        <v>5.2</v>
      </c>
      <c r="BQ11" s="196" t="str">
        <f t="shared" si="29"/>
        <v>5.2</v>
      </c>
      <c r="BR11" s="128" t="str">
        <f t="shared" si="30"/>
        <v>D+</v>
      </c>
      <c r="BS11" s="7">
        <f t="shared" si="31"/>
        <v>1.5</v>
      </c>
      <c r="BT11" s="7" t="str">
        <f t="shared" si="32"/>
        <v>1.5</v>
      </c>
      <c r="BU11" s="9">
        <v>3</v>
      </c>
      <c r="BV11" s="28">
        <v>3</v>
      </c>
      <c r="BW11" s="179"/>
      <c r="BX11" s="183"/>
      <c r="BY11" s="183"/>
      <c r="BZ11" s="5">
        <f t="shared" si="33"/>
        <v>0</v>
      </c>
      <c r="CA11" s="26">
        <f t="shared" si="34"/>
        <v>0</v>
      </c>
      <c r="CB11" s="196" t="str">
        <f t="shared" si="35"/>
        <v>0.0</v>
      </c>
      <c r="CC11" s="128" t="str">
        <f t="shared" si="36"/>
        <v>F</v>
      </c>
      <c r="CD11" s="127">
        <f t="shared" si="37"/>
        <v>0</v>
      </c>
      <c r="CE11" s="127" t="str">
        <f t="shared" si="38"/>
        <v>0.0</v>
      </c>
      <c r="CF11" s="9"/>
      <c r="CG11" s="28"/>
      <c r="CH11" s="119">
        <f t="shared" si="39"/>
        <v>12</v>
      </c>
      <c r="CI11" s="117">
        <f t="shared" si="40"/>
        <v>1.875</v>
      </c>
      <c r="CJ11" s="112" t="str">
        <f t="shared" si="41"/>
        <v>1.88</v>
      </c>
      <c r="CK11" s="113" t="str">
        <f t="shared" si="49"/>
        <v>Lên lớp</v>
      </c>
      <c r="CL11" s="114">
        <f t="shared" si="42"/>
        <v>9</v>
      </c>
      <c r="CM11" s="115">
        <f t="shared" si="43"/>
        <v>2.5</v>
      </c>
      <c r="CN11" s="113" t="str">
        <f t="shared" si="44"/>
        <v>Lên lớp</v>
      </c>
      <c r="CO11" s="89"/>
      <c r="CP11" s="121"/>
    </row>
    <row r="12" spans="1:94" s="20" customFormat="1" ht="18.75" customHeight="1">
      <c r="A12" s="138">
        <v>12</v>
      </c>
      <c r="B12" s="138" t="s">
        <v>99</v>
      </c>
      <c r="C12" s="139" t="s">
        <v>217</v>
      </c>
      <c r="D12" s="141" t="s">
        <v>218</v>
      </c>
      <c r="E12" s="142" t="s">
        <v>219</v>
      </c>
      <c r="F12" s="163"/>
      <c r="G12" s="251" t="s">
        <v>331</v>
      </c>
      <c r="H12" s="256" t="s">
        <v>17</v>
      </c>
      <c r="I12" s="483" t="s">
        <v>52</v>
      </c>
      <c r="J12" s="514">
        <v>5</v>
      </c>
      <c r="K12" s="520" t="str">
        <f t="shared" si="45"/>
        <v>5.0</v>
      </c>
      <c r="L12" s="365" t="str">
        <f t="shared" si="46"/>
        <v>D+</v>
      </c>
      <c r="M12" s="127">
        <f t="shared" si="47"/>
        <v>1.5</v>
      </c>
      <c r="N12" s="70" t="str">
        <f t="shared" si="48"/>
        <v>1.5</v>
      </c>
      <c r="O12" s="486"/>
      <c r="P12" s="87"/>
      <c r="Q12" s="8" t="str">
        <f t="shared" si="0"/>
        <v>F</v>
      </c>
      <c r="R12" s="7">
        <f t="shared" si="1"/>
        <v>0</v>
      </c>
      <c r="S12" s="70" t="str">
        <f t="shared" si="2"/>
        <v>0.0</v>
      </c>
      <c r="T12" s="146">
        <v>6.8</v>
      </c>
      <c r="U12" s="147">
        <v>5</v>
      </c>
      <c r="V12" s="148"/>
      <c r="W12" s="5">
        <f t="shared" si="3"/>
        <v>5.7</v>
      </c>
      <c r="X12" s="6">
        <f t="shared" si="4"/>
        <v>5.7</v>
      </c>
      <c r="Y12" s="196" t="str">
        <f t="shared" si="5"/>
        <v>5.7</v>
      </c>
      <c r="Z12" s="8" t="str">
        <f t="shared" si="6"/>
        <v>C</v>
      </c>
      <c r="AA12" s="7">
        <f t="shared" si="7"/>
        <v>2</v>
      </c>
      <c r="AB12" s="7" t="str">
        <f t="shared" si="8"/>
        <v>2.0</v>
      </c>
      <c r="AC12" s="9">
        <v>3</v>
      </c>
      <c r="AD12" s="29">
        <v>3</v>
      </c>
      <c r="AE12" s="146">
        <v>6.2</v>
      </c>
      <c r="AF12" s="147">
        <v>2</v>
      </c>
      <c r="AG12" s="501"/>
      <c r="AH12" s="56">
        <f t="shared" si="9"/>
        <v>3.7</v>
      </c>
      <c r="AI12" s="57">
        <f t="shared" si="10"/>
        <v>3.7</v>
      </c>
      <c r="AJ12" s="203" t="str">
        <f t="shared" si="11"/>
        <v>3.7</v>
      </c>
      <c r="AK12" s="54" t="str">
        <f t="shared" si="12"/>
        <v>F</v>
      </c>
      <c r="AL12" s="58">
        <f t="shared" si="13"/>
        <v>0</v>
      </c>
      <c r="AM12" s="58" t="str">
        <f t="shared" si="14"/>
        <v>0.0</v>
      </c>
      <c r="AN12" s="120">
        <v>3</v>
      </c>
      <c r="AO12" s="94"/>
      <c r="AP12" s="192">
        <v>8.4</v>
      </c>
      <c r="AQ12" s="147">
        <v>8</v>
      </c>
      <c r="AR12" s="148"/>
      <c r="AS12" s="5">
        <f t="shared" si="15"/>
        <v>8.1999999999999993</v>
      </c>
      <c r="AT12" s="26">
        <f t="shared" si="16"/>
        <v>8.1999999999999993</v>
      </c>
      <c r="AU12" s="196" t="str">
        <f t="shared" si="17"/>
        <v>8.2</v>
      </c>
      <c r="AV12" s="128" t="str">
        <f t="shared" si="18"/>
        <v>B+</v>
      </c>
      <c r="AW12" s="127">
        <f t="shared" si="19"/>
        <v>3.5</v>
      </c>
      <c r="AX12" s="127" t="str">
        <f t="shared" si="20"/>
        <v>3.5</v>
      </c>
      <c r="AY12" s="9">
        <v>3</v>
      </c>
      <c r="AZ12" s="29">
        <v>3</v>
      </c>
      <c r="BA12" s="146">
        <v>8.3000000000000007</v>
      </c>
      <c r="BB12" s="147">
        <v>5</v>
      </c>
      <c r="BC12" s="148"/>
      <c r="BD12" s="5">
        <f t="shared" si="21"/>
        <v>6.3</v>
      </c>
      <c r="BE12" s="6">
        <f t="shared" si="22"/>
        <v>6.3</v>
      </c>
      <c r="BF12" s="196" t="str">
        <f t="shared" si="23"/>
        <v>6.3</v>
      </c>
      <c r="BG12" s="8" t="str">
        <f t="shared" si="24"/>
        <v>C</v>
      </c>
      <c r="BH12" s="7">
        <f t="shared" si="25"/>
        <v>2</v>
      </c>
      <c r="BI12" s="7" t="str">
        <f t="shared" si="26"/>
        <v>2.0</v>
      </c>
      <c r="BJ12" s="9">
        <v>4</v>
      </c>
      <c r="BK12" s="29">
        <v>4</v>
      </c>
      <c r="BL12" s="81">
        <v>5.6</v>
      </c>
      <c r="BM12" s="82">
        <v>2</v>
      </c>
      <c r="BN12" s="82">
        <v>4</v>
      </c>
      <c r="BO12" s="5">
        <f t="shared" si="27"/>
        <v>3.4</v>
      </c>
      <c r="BP12" s="26">
        <f t="shared" si="28"/>
        <v>4.5999999999999996</v>
      </c>
      <c r="BQ12" s="196" t="str">
        <f t="shared" si="29"/>
        <v>4.6</v>
      </c>
      <c r="BR12" s="128" t="str">
        <f t="shared" si="30"/>
        <v>D</v>
      </c>
      <c r="BS12" s="7">
        <f t="shared" si="31"/>
        <v>1</v>
      </c>
      <c r="BT12" s="7" t="str">
        <f t="shared" si="32"/>
        <v>1.0</v>
      </c>
      <c r="BU12" s="9">
        <v>3</v>
      </c>
      <c r="BV12" s="28">
        <v>3</v>
      </c>
      <c r="BW12" s="179">
        <v>7</v>
      </c>
      <c r="BX12" s="183">
        <v>7</v>
      </c>
      <c r="BY12" s="183"/>
      <c r="BZ12" s="5">
        <f t="shared" si="33"/>
        <v>7</v>
      </c>
      <c r="CA12" s="26">
        <f t="shared" si="34"/>
        <v>7</v>
      </c>
      <c r="CB12" s="196" t="str">
        <f t="shared" si="35"/>
        <v>7.0</v>
      </c>
      <c r="CC12" s="24" t="str">
        <f t="shared" si="36"/>
        <v>B</v>
      </c>
      <c r="CD12" s="25">
        <f t="shared" si="37"/>
        <v>3</v>
      </c>
      <c r="CE12" s="25" t="str">
        <f t="shared" si="38"/>
        <v>3.0</v>
      </c>
      <c r="CF12" s="9">
        <v>2</v>
      </c>
      <c r="CG12" s="28">
        <v>2</v>
      </c>
      <c r="CH12" s="119">
        <f t="shared" si="39"/>
        <v>18</v>
      </c>
      <c r="CI12" s="117">
        <f t="shared" si="40"/>
        <v>1.8611111111111112</v>
      </c>
      <c r="CJ12" s="112" t="str">
        <f t="shared" si="41"/>
        <v>1.86</v>
      </c>
      <c r="CK12" s="113" t="str">
        <f t="shared" si="49"/>
        <v>Lên lớp</v>
      </c>
      <c r="CL12" s="114">
        <f t="shared" si="42"/>
        <v>15</v>
      </c>
      <c r="CM12" s="115">
        <f t="shared" si="43"/>
        <v>2.2333333333333334</v>
      </c>
      <c r="CN12" s="113" t="str">
        <f t="shared" si="44"/>
        <v>Lên lớp</v>
      </c>
      <c r="CO12" s="89"/>
    </row>
    <row r="13" spans="1:94" s="20" customFormat="1" ht="18.75" customHeight="1">
      <c r="A13" s="138">
        <v>13</v>
      </c>
      <c r="B13" s="138" t="s">
        <v>99</v>
      </c>
      <c r="C13" s="139" t="s">
        <v>220</v>
      </c>
      <c r="D13" s="141" t="s">
        <v>221</v>
      </c>
      <c r="E13" s="142" t="s">
        <v>27</v>
      </c>
      <c r="F13" s="163"/>
      <c r="G13" s="251" t="s">
        <v>332</v>
      </c>
      <c r="H13" s="253" t="s">
        <v>16</v>
      </c>
      <c r="I13" s="483" t="s">
        <v>41</v>
      </c>
      <c r="J13" s="514">
        <v>6.5</v>
      </c>
      <c r="K13" s="520" t="str">
        <f t="shared" si="45"/>
        <v>6.5</v>
      </c>
      <c r="L13" s="365" t="str">
        <f t="shared" si="46"/>
        <v>C+</v>
      </c>
      <c r="M13" s="127">
        <f t="shared" si="47"/>
        <v>2.5</v>
      </c>
      <c r="N13" s="70" t="str">
        <f t="shared" si="48"/>
        <v>2.5</v>
      </c>
      <c r="O13" s="486"/>
      <c r="P13" s="87"/>
      <c r="Q13" s="8" t="str">
        <f t="shared" si="0"/>
        <v>F</v>
      </c>
      <c r="R13" s="7">
        <f t="shared" si="1"/>
        <v>0</v>
      </c>
      <c r="S13" s="70" t="str">
        <f t="shared" si="2"/>
        <v>0.0</v>
      </c>
      <c r="T13" s="146">
        <v>6.7</v>
      </c>
      <c r="U13" s="147">
        <v>5</v>
      </c>
      <c r="V13" s="172"/>
      <c r="W13" s="5">
        <f t="shared" si="3"/>
        <v>5.7</v>
      </c>
      <c r="X13" s="6">
        <f t="shared" si="4"/>
        <v>5.7</v>
      </c>
      <c r="Y13" s="196" t="str">
        <f t="shared" si="5"/>
        <v>5.7</v>
      </c>
      <c r="Z13" s="8" t="str">
        <f t="shared" si="6"/>
        <v>C</v>
      </c>
      <c r="AA13" s="7">
        <f t="shared" si="7"/>
        <v>2</v>
      </c>
      <c r="AB13" s="7" t="str">
        <f t="shared" si="8"/>
        <v>2.0</v>
      </c>
      <c r="AC13" s="9">
        <v>3</v>
      </c>
      <c r="AD13" s="29">
        <v>3</v>
      </c>
      <c r="AE13" s="146">
        <v>7.6</v>
      </c>
      <c r="AF13" s="147">
        <v>8</v>
      </c>
      <c r="AG13" s="172"/>
      <c r="AH13" s="56">
        <f t="shared" si="9"/>
        <v>7.8</v>
      </c>
      <c r="AI13" s="57">
        <f t="shared" si="10"/>
        <v>7.8</v>
      </c>
      <c r="AJ13" s="203" t="str">
        <f t="shared" si="11"/>
        <v>7.8</v>
      </c>
      <c r="AK13" s="54" t="str">
        <f t="shared" si="12"/>
        <v>B</v>
      </c>
      <c r="AL13" s="58">
        <f t="shared" si="13"/>
        <v>3</v>
      </c>
      <c r="AM13" s="58" t="str">
        <f t="shared" si="14"/>
        <v>3.0</v>
      </c>
      <c r="AN13" s="120">
        <v>3</v>
      </c>
      <c r="AO13" s="94">
        <v>3</v>
      </c>
      <c r="AP13" s="192">
        <v>6.9</v>
      </c>
      <c r="AQ13" s="147">
        <v>7</v>
      </c>
      <c r="AR13" s="148"/>
      <c r="AS13" s="5">
        <f t="shared" si="15"/>
        <v>7</v>
      </c>
      <c r="AT13" s="26">
        <f t="shared" si="16"/>
        <v>7</v>
      </c>
      <c r="AU13" s="196" t="str">
        <f t="shared" si="17"/>
        <v>7.0</v>
      </c>
      <c r="AV13" s="128" t="str">
        <f t="shared" si="18"/>
        <v>B</v>
      </c>
      <c r="AW13" s="127">
        <f t="shared" si="19"/>
        <v>3</v>
      </c>
      <c r="AX13" s="127" t="str">
        <f t="shared" si="20"/>
        <v>3.0</v>
      </c>
      <c r="AY13" s="9">
        <v>3</v>
      </c>
      <c r="AZ13" s="29">
        <v>3</v>
      </c>
      <c r="BA13" s="146">
        <v>7.3</v>
      </c>
      <c r="BB13" s="147">
        <v>4</v>
      </c>
      <c r="BC13" s="148"/>
      <c r="BD13" s="5">
        <f t="shared" si="21"/>
        <v>5.3</v>
      </c>
      <c r="BE13" s="6">
        <f t="shared" si="22"/>
        <v>5.3</v>
      </c>
      <c r="BF13" s="196" t="str">
        <f t="shared" si="23"/>
        <v>5.3</v>
      </c>
      <c r="BG13" s="8" t="str">
        <f t="shared" si="24"/>
        <v>D+</v>
      </c>
      <c r="BH13" s="7">
        <f t="shared" si="25"/>
        <v>1.5</v>
      </c>
      <c r="BI13" s="7" t="str">
        <f t="shared" si="26"/>
        <v>1.5</v>
      </c>
      <c r="BJ13" s="9">
        <v>4</v>
      </c>
      <c r="BK13" s="29">
        <v>4</v>
      </c>
      <c r="BL13" s="81">
        <v>6.4</v>
      </c>
      <c r="BM13" s="82">
        <v>4</v>
      </c>
      <c r="BN13" s="82"/>
      <c r="BO13" s="5">
        <f t="shared" si="27"/>
        <v>5</v>
      </c>
      <c r="BP13" s="26">
        <f t="shared" si="28"/>
        <v>5</v>
      </c>
      <c r="BQ13" s="196" t="str">
        <f t="shared" si="29"/>
        <v>5.0</v>
      </c>
      <c r="BR13" s="128" t="str">
        <f t="shared" si="30"/>
        <v>D+</v>
      </c>
      <c r="BS13" s="7">
        <f t="shared" si="31"/>
        <v>1.5</v>
      </c>
      <c r="BT13" s="7" t="str">
        <f t="shared" si="32"/>
        <v>1.5</v>
      </c>
      <c r="BU13" s="9">
        <v>3</v>
      </c>
      <c r="BV13" s="28">
        <v>3</v>
      </c>
      <c r="BW13" s="179">
        <v>6</v>
      </c>
      <c r="BX13" s="183">
        <v>8</v>
      </c>
      <c r="BY13" s="183"/>
      <c r="BZ13" s="5">
        <f t="shared" si="33"/>
        <v>7.2</v>
      </c>
      <c r="CA13" s="26">
        <f t="shared" si="34"/>
        <v>7.2</v>
      </c>
      <c r="CB13" s="196" t="str">
        <f t="shared" si="35"/>
        <v>7.2</v>
      </c>
      <c r="CC13" s="24" t="str">
        <f t="shared" si="36"/>
        <v>B</v>
      </c>
      <c r="CD13" s="25">
        <f t="shared" si="37"/>
        <v>3</v>
      </c>
      <c r="CE13" s="25" t="str">
        <f t="shared" si="38"/>
        <v>3.0</v>
      </c>
      <c r="CF13" s="9">
        <v>2</v>
      </c>
      <c r="CG13" s="28">
        <v>2</v>
      </c>
      <c r="CH13" s="119">
        <f t="shared" si="39"/>
        <v>18</v>
      </c>
      <c r="CI13" s="117">
        <f t="shared" si="40"/>
        <v>2.25</v>
      </c>
      <c r="CJ13" s="112" t="str">
        <f t="shared" si="41"/>
        <v>2.25</v>
      </c>
      <c r="CK13" s="113" t="str">
        <f t="shared" si="49"/>
        <v>Lên lớp</v>
      </c>
      <c r="CL13" s="114">
        <f t="shared" si="42"/>
        <v>18</v>
      </c>
      <c r="CM13" s="115">
        <f t="shared" si="43"/>
        <v>2.25</v>
      </c>
      <c r="CN13" s="113" t="str">
        <f t="shared" si="44"/>
        <v>Lên lớp</v>
      </c>
      <c r="CO13" s="89"/>
    </row>
    <row r="14" spans="1:94" ht="18.75" customHeight="1">
      <c r="A14" s="138">
        <v>14</v>
      </c>
      <c r="B14" s="138" t="s">
        <v>99</v>
      </c>
      <c r="C14" s="139" t="s">
        <v>222</v>
      </c>
      <c r="D14" s="141" t="s">
        <v>223</v>
      </c>
      <c r="E14" s="142" t="s">
        <v>110</v>
      </c>
      <c r="F14" s="163"/>
      <c r="G14" s="251" t="s">
        <v>333</v>
      </c>
      <c r="H14" s="255" t="s">
        <v>16</v>
      </c>
      <c r="I14" s="483" t="s">
        <v>379</v>
      </c>
      <c r="J14" s="515">
        <v>6.8</v>
      </c>
      <c r="K14" s="520" t="str">
        <f t="shared" si="45"/>
        <v>6.8</v>
      </c>
      <c r="L14" s="365" t="str">
        <f t="shared" si="46"/>
        <v>C+</v>
      </c>
      <c r="M14" s="127">
        <f t="shared" si="47"/>
        <v>2.5</v>
      </c>
      <c r="N14" s="70" t="str">
        <f t="shared" si="48"/>
        <v>2.5</v>
      </c>
      <c r="O14" s="487"/>
      <c r="P14" s="204"/>
      <c r="Q14" s="128" t="str">
        <f t="shared" si="0"/>
        <v>F</v>
      </c>
      <c r="R14" s="127">
        <f t="shared" si="1"/>
        <v>0</v>
      </c>
      <c r="S14" s="70" t="str">
        <f t="shared" si="2"/>
        <v>0.0</v>
      </c>
      <c r="T14" s="173">
        <v>6.3</v>
      </c>
      <c r="U14" s="135">
        <v>6</v>
      </c>
      <c r="V14" s="137"/>
      <c r="W14" s="5">
        <f t="shared" si="3"/>
        <v>6.1</v>
      </c>
      <c r="X14" s="6">
        <f t="shared" si="4"/>
        <v>6.1</v>
      </c>
      <c r="Y14" s="196" t="str">
        <f t="shared" si="5"/>
        <v>6.1</v>
      </c>
      <c r="Z14" s="8" t="str">
        <f t="shared" si="6"/>
        <v>C</v>
      </c>
      <c r="AA14" s="7">
        <f t="shared" si="7"/>
        <v>2</v>
      </c>
      <c r="AB14" s="7" t="str">
        <f t="shared" si="8"/>
        <v>2.0</v>
      </c>
      <c r="AC14" s="9">
        <v>3</v>
      </c>
      <c r="AD14" s="29">
        <v>3</v>
      </c>
      <c r="AE14" s="173">
        <v>7</v>
      </c>
      <c r="AF14" s="135">
        <v>6</v>
      </c>
      <c r="AG14" s="135"/>
      <c r="AH14" s="56">
        <f t="shared" si="9"/>
        <v>6.4</v>
      </c>
      <c r="AI14" s="57">
        <f t="shared" si="10"/>
        <v>6.4</v>
      </c>
      <c r="AJ14" s="203" t="str">
        <f t="shared" si="11"/>
        <v>6.4</v>
      </c>
      <c r="AK14" s="54" t="str">
        <f t="shared" si="12"/>
        <v>C</v>
      </c>
      <c r="AL14" s="58">
        <f t="shared" si="13"/>
        <v>2</v>
      </c>
      <c r="AM14" s="58" t="str">
        <f t="shared" si="14"/>
        <v>2.0</v>
      </c>
      <c r="AN14" s="120">
        <v>3</v>
      </c>
      <c r="AO14" s="94">
        <v>3</v>
      </c>
      <c r="AP14" s="173">
        <v>5</v>
      </c>
      <c r="AQ14" s="135">
        <v>4</v>
      </c>
      <c r="AR14" s="137"/>
      <c r="AS14" s="5">
        <f t="shared" si="15"/>
        <v>4.4000000000000004</v>
      </c>
      <c r="AT14" s="26">
        <f t="shared" si="16"/>
        <v>4.4000000000000004</v>
      </c>
      <c r="AU14" s="196" t="str">
        <f t="shared" si="17"/>
        <v>4.4</v>
      </c>
      <c r="AV14" s="128" t="str">
        <f t="shared" si="18"/>
        <v>D</v>
      </c>
      <c r="AW14" s="127">
        <f t="shared" si="19"/>
        <v>1</v>
      </c>
      <c r="AX14" s="127" t="str">
        <f t="shared" si="20"/>
        <v>1.0</v>
      </c>
      <c r="AY14" s="9">
        <v>3</v>
      </c>
      <c r="AZ14" s="29">
        <v>3</v>
      </c>
      <c r="BA14" s="179">
        <v>8.3000000000000007</v>
      </c>
      <c r="BB14" s="153">
        <v>4</v>
      </c>
      <c r="BC14" s="137"/>
      <c r="BD14" s="5">
        <f t="shared" si="21"/>
        <v>5.7</v>
      </c>
      <c r="BE14" s="6">
        <f t="shared" si="22"/>
        <v>5.7</v>
      </c>
      <c r="BF14" s="196" t="str">
        <f t="shared" si="23"/>
        <v>5.7</v>
      </c>
      <c r="BG14" s="8" t="str">
        <f t="shared" si="24"/>
        <v>C</v>
      </c>
      <c r="BH14" s="7">
        <f t="shared" si="25"/>
        <v>2</v>
      </c>
      <c r="BI14" s="7" t="str">
        <f t="shared" si="26"/>
        <v>2.0</v>
      </c>
      <c r="BJ14" s="9">
        <v>4</v>
      </c>
      <c r="BK14" s="29">
        <v>4</v>
      </c>
      <c r="BL14" s="134">
        <v>5.0999999999999996</v>
      </c>
      <c r="BM14" s="133">
        <v>4</v>
      </c>
      <c r="BN14" s="133"/>
      <c r="BO14" s="5">
        <f t="shared" si="27"/>
        <v>4.4000000000000004</v>
      </c>
      <c r="BP14" s="26">
        <f t="shared" si="28"/>
        <v>4.4000000000000004</v>
      </c>
      <c r="BQ14" s="196" t="str">
        <f t="shared" si="29"/>
        <v>4.4</v>
      </c>
      <c r="BR14" s="128" t="str">
        <f t="shared" si="30"/>
        <v>D</v>
      </c>
      <c r="BS14" s="7">
        <f t="shared" si="31"/>
        <v>1</v>
      </c>
      <c r="BT14" s="7" t="str">
        <f t="shared" si="32"/>
        <v>1.0</v>
      </c>
      <c r="BU14" s="9">
        <v>3</v>
      </c>
      <c r="BV14" s="28">
        <v>3</v>
      </c>
      <c r="BW14" s="179">
        <v>8</v>
      </c>
      <c r="BX14" s="183">
        <v>9</v>
      </c>
      <c r="BY14" s="183"/>
      <c r="BZ14" s="5">
        <f t="shared" si="33"/>
        <v>8.6</v>
      </c>
      <c r="CA14" s="26">
        <f t="shared" si="34"/>
        <v>8.6</v>
      </c>
      <c r="CB14" s="196" t="str">
        <f t="shared" si="35"/>
        <v>8.6</v>
      </c>
      <c r="CC14" s="128" t="str">
        <f t="shared" si="36"/>
        <v>A</v>
      </c>
      <c r="CD14" s="127">
        <f t="shared" si="37"/>
        <v>4</v>
      </c>
      <c r="CE14" s="127" t="str">
        <f t="shared" si="38"/>
        <v>4.0</v>
      </c>
      <c r="CF14" s="9">
        <v>2</v>
      </c>
      <c r="CG14" s="28">
        <v>2</v>
      </c>
      <c r="CH14" s="119">
        <f t="shared" si="39"/>
        <v>18</v>
      </c>
      <c r="CI14" s="117">
        <f t="shared" si="40"/>
        <v>1.8888888888888888</v>
      </c>
      <c r="CJ14" s="112" t="str">
        <f t="shared" si="41"/>
        <v>1.89</v>
      </c>
      <c r="CK14" s="113" t="str">
        <f t="shared" si="49"/>
        <v>Lên lớp</v>
      </c>
      <c r="CL14" s="114">
        <f t="shared" si="42"/>
        <v>18</v>
      </c>
      <c r="CM14" s="115">
        <f t="shared" si="43"/>
        <v>1.8888888888888888</v>
      </c>
      <c r="CN14" s="113" t="str">
        <f t="shared" si="44"/>
        <v>Lên lớp</v>
      </c>
      <c r="CO14" s="89"/>
    </row>
    <row r="15" spans="1:94" s="21" customFormat="1" ht="18.75" customHeight="1">
      <c r="A15" s="138">
        <v>15</v>
      </c>
      <c r="B15" s="138" t="s">
        <v>99</v>
      </c>
      <c r="C15" s="139" t="s">
        <v>224</v>
      </c>
      <c r="D15" s="141" t="s">
        <v>225</v>
      </c>
      <c r="E15" s="142" t="s">
        <v>40</v>
      </c>
      <c r="F15" s="163"/>
      <c r="G15" s="251" t="s">
        <v>334</v>
      </c>
      <c r="H15" s="253" t="s">
        <v>16</v>
      </c>
      <c r="I15" s="483" t="s">
        <v>380</v>
      </c>
      <c r="J15" s="515">
        <v>6.3</v>
      </c>
      <c r="K15" s="520" t="str">
        <f t="shared" si="45"/>
        <v>6.3</v>
      </c>
      <c r="L15" s="365" t="str">
        <f t="shared" si="46"/>
        <v>C</v>
      </c>
      <c r="M15" s="127">
        <f t="shared" si="47"/>
        <v>2</v>
      </c>
      <c r="N15" s="70" t="str">
        <f t="shared" si="48"/>
        <v>2.0</v>
      </c>
      <c r="O15" s="487"/>
      <c r="P15" s="204"/>
      <c r="Q15" s="8" t="str">
        <f t="shared" si="0"/>
        <v>F</v>
      </c>
      <c r="R15" s="7">
        <f t="shared" si="1"/>
        <v>0</v>
      </c>
      <c r="S15" s="70" t="str">
        <f t="shared" si="2"/>
        <v>0.0</v>
      </c>
      <c r="T15" s="173">
        <v>7.7</v>
      </c>
      <c r="U15" s="135">
        <v>6</v>
      </c>
      <c r="V15" s="174"/>
      <c r="W15" s="5">
        <f t="shared" si="3"/>
        <v>6.7</v>
      </c>
      <c r="X15" s="6">
        <f t="shared" si="4"/>
        <v>6.7</v>
      </c>
      <c r="Y15" s="196" t="str">
        <f t="shared" si="5"/>
        <v>6.7</v>
      </c>
      <c r="Z15" s="8" t="str">
        <f t="shared" si="6"/>
        <v>C+</v>
      </c>
      <c r="AA15" s="7">
        <f t="shared" si="7"/>
        <v>2.5</v>
      </c>
      <c r="AB15" s="7" t="str">
        <f t="shared" si="8"/>
        <v>2.5</v>
      </c>
      <c r="AC15" s="9">
        <v>3</v>
      </c>
      <c r="AD15" s="29">
        <v>3</v>
      </c>
      <c r="AE15" s="173">
        <v>5</v>
      </c>
      <c r="AF15" s="135">
        <v>5</v>
      </c>
      <c r="AG15" s="174"/>
      <c r="AH15" s="56">
        <f t="shared" si="9"/>
        <v>5</v>
      </c>
      <c r="AI15" s="57">
        <f t="shared" si="10"/>
        <v>5</v>
      </c>
      <c r="AJ15" s="203" t="str">
        <f t="shared" si="11"/>
        <v>5.0</v>
      </c>
      <c r="AK15" s="54" t="str">
        <f t="shared" si="12"/>
        <v>D+</v>
      </c>
      <c r="AL15" s="58">
        <f t="shared" si="13"/>
        <v>1.5</v>
      </c>
      <c r="AM15" s="58" t="str">
        <f t="shared" si="14"/>
        <v>1.5</v>
      </c>
      <c r="AN15" s="120">
        <v>3</v>
      </c>
      <c r="AO15" s="94">
        <v>3</v>
      </c>
      <c r="AP15" s="173">
        <v>8.8000000000000007</v>
      </c>
      <c r="AQ15" s="135">
        <v>8</v>
      </c>
      <c r="AR15" s="174"/>
      <c r="AS15" s="5">
        <f t="shared" si="15"/>
        <v>8.3000000000000007</v>
      </c>
      <c r="AT15" s="26">
        <f t="shared" si="16"/>
        <v>8.3000000000000007</v>
      </c>
      <c r="AU15" s="196" t="str">
        <f t="shared" si="17"/>
        <v>8.3</v>
      </c>
      <c r="AV15" s="128" t="str">
        <f t="shared" si="18"/>
        <v>B+</v>
      </c>
      <c r="AW15" s="127">
        <f t="shared" si="19"/>
        <v>3.5</v>
      </c>
      <c r="AX15" s="127" t="str">
        <f t="shared" si="20"/>
        <v>3.5</v>
      </c>
      <c r="AY15" s="9">
        <v>3</v>
      </c>
      <c r="AZ15" s="29">
        <v>3</v>
      </c>
      <c r="BA15" s="179">
        <v>5.8</v>
      </c>
      <c r="BB15" s="153">
        <v>6</v>
      </c>
      <c r="BC15" s="174"/>
      <c r="BD15" s="5">
        <f t="shared" si="21"/>
        <v>5.9</v>
      </c>
      <c r="BE15" s="6">
        <f t="shared" si="22"/>
        <v>5.9</v>
      </c>
      <c r="BF15" s="196" t="str">
        <f t="shared" si="23"/>
        <v>5.9</v>
      </c>
      <c r="BG15" s="8" t="str">
        <f t="shared" si="24"/>
        <v>C</v>
      </c>
      <c r="BH15" s="7">
        <f t="shared" si="25"/>
        <v>2</v>
      </c>
      <c r="BI15" s="7" t="str">
        <f t="shared" si="26"/>
        <v>2.0</v>
      </c>
      <c r="BJ15" s="9">
        <v>4</v>
      </c>
      <c r="BK15" s="29">
        <v>4</v>
      </c>
      <c r="BL15" s="81">
        <v>5.0999999999999996</v>
      </c>
      <c r="BM15" s="82">
        <v>2</v>
      </c>
      <c r="BN15" s="82">
        <v>4</v>
      </c>
      <c r="BO15" s="5">
        <f t="shared" si="27"/>
        <v>3.2</v>
      </c>
      <c r="BP15" s="26">
        <f t="shared" si="28"/>
        <v>4.4000000000000004</v>
      </c>
      <c r="BQ15" s="196" t="str">
        <f t="shared" si="29"/>
        <v>4.4</v>
      </c>
      <c r="BR15" s="128" t="str">
        <f t="shared" si="30"/>
        <v>D</v>
      </c>
      <c r="BS15" s="7">
        <f t="shared" si="31"/>
        <v>1</v>
      </c>
      <c r="BT15" s="7" t="str">
        <f t="shared" si="32"/>
        <v>1.0</v>
      </c>
      <c r="BU15" s="9">
        <v>3</v>
      </c>
      <c r="BV15" s="28">
        <v>3</v>
      </c>
      <c r="BW15" s="179">
        <v>6</v>
      </c>
      <c r="BX15" s="183">
        <v>7</v>
      </c>
      <c r="BY15" s="183"/>
      <c r="BZ15" s="5">
        <f t="shared" si="33"/>
        <v>6.6</v>
      </c>
      <c r="CA15" s="26">
        <f t="shared" si="34"/>
        <v>6.6</v>
      </c>
      <c r="CB15" s="196" t="str">
        <f t="shared" si="35"/>
        <v>6.6</v>
      </c>
      <c r="CC15" s="24" t="str">
        <f t="shared" si="36"/>
        <v>C+</v>
      </c>
      <c r="CD15" s="25">
        <f t="shared" si="37"/>
        <v>2.5</v>
      </c>
      <c r="CE15" s="25" t="str">
        <f t="shared" si="38"/>
        <v>2.5</v>
      </c>
      <c r="CF15" s="9">
        <v>2</v>
      </c>
      <c r="CG15" s="28">
        <v>2</v>
      </c>
      <c r="CH15" s="119">
        <f t="shared" si="39"/>
        <v>18</v>
      </c>
      <c r="CI15" s="117">
        <f t="shared" si="40"/>
        <v>2.1388888888888888</v>
      </c>
      <c r="CJ15" s="112" t="str">
        <f t="shared" si="41"/>
        <v>2.14</v>
      </c>
      <c r="CK15" s="113" t="str">
        <f t="shared" si="49"/>
        <v>Lên lớp</v>
      </c>
      <c r="CL15" s="114">
        <f t="shared" si="42"/>
        <v>18</v>
      </c>
      <c r="CM15" s="115">
        <f t="shared" si="43"/>
        <v>2.1388888888888888</v>
      </c>
      <c r="CN15" s="113" t="str">
        <f t="shared" si="44"/>
        <v>Lên lớp</v>
      </c>
      <c r="CO15" s="23"/>
    </row>
    <row r="16" spans="1:94" s="21" customFormat="1" ht="18" customHeight="1">
      <c r="A16" s="138">
        <v>16</v>
      </c>
      <c r="B16" s="138" t="s">
        <v>99</v>
      </c>
      <c r="C16" s="139" t="s">
        <v>226</v>
      </c>
      <c r="D16" s="141" t="s">
        <v>227</v>
      </c>
      <c r="E16" s="142" t="s">
        <v>22</v>
      </c>
      <c r="F16" s="163"/>
      <c r="G16" s="251" t="s">
        <v>335</v>
      </c>
      <c r="H16" s="253" t="s">
        <v>16</v>
      </c>
      <c r="I16" s="483" t="s">
        <v>50</v>
      </c>
      <c r="J16" s="515">
        <v>5.5</v>
      </c>
      <c r="K16" s="520" t="str">
        <f t="shared" si="45"/>
        <v>5.5</v>
      </c>
      <c r="L16" s="365" t="str">
        <f t="shared" si="46"/>
        <v>C</v>
      </c>
      <c r="M16" s="127">
        <f t="shared" si="47"/>
        <v>2</v>
      </c>
      <c r="N16" s="70" t="str">
        <f t="shared" si="48"/>
        <v>2.0</v>
      </c>
      <c r="O16" s="487"/>
      <c r="P16" s="204"/>
      <c r="Q16" s="8" t="str">
        <f t="shared" si="0"/>
        <v>F</v>
      </c>
      <c r="R16" s="7">
        <f t="shared" si="1"/>
        <v>0</v>
      </c>
      <c r="S16" s="70" t="str">
        <f t="shared" si="2"/>
        <v>0.0</v>
      </c>
      <c r="T16" s="173">
        <v>7.2</v>
      </c>
      <c r="U16" s="135">
        <v>6</v>
      </c>
      <c r="V16" s="174"/>
      <c r="W16" s="5">
        <f t="shared" si="3"/>
        <v>6.5</v>
      </c>
      <c r="X16" s="6">
        <f t="shared" si="4"/>
        <v>6.5</v>
      </c>
      <c r="Y16" s="196" t="str">
        <f t="shared" si="5"/>
        <v>6.5</v>
      </c>
      <c r="Z16" s="8" t="str">
        <f t="shared" si="6"/>
        <v>C+</v>
      </c>
      <c r="AA16" s="7">
        <f t="shared" si="7"/>
        <v>2.5</v>
      </c>
      <c r="AB16" s="7" t="str">
        <f t="shared" si="8"/>
        <v>2.5</v>
      </c>
      <c r="AC16" s="9">
        <v>3</v>
      </c>
      <c r="AD16" s="29">
        <v>3</v>
      </c>
      <c r="AE16" s="173">
        <v>6</v>
      </c>
      <c r="AF16" s="135">
        <v>7</v>
      </c>
      <c r="AG16" s="174"/>
      <c r="AH16" s="56">
        <f t="shared" si="9"/>
        <v>6.6</v>
      </c>
      <c r="AI16" s="57">
        <f t="shared" si="10"/>
        <v>6.6</v>
      </c>
      <c r="AJ16" s="203" t="str">
        <f t="shared" si="11"/>
        <v>6.6</v>
      </c>
      <c r="AK16" s="54" t="str">
        <f t="shared" si="12"/>
        <v>C+</v>
      </c>
      <c r="AL16" s="58">
        <f t="shared" si="13"/>
        <v>2.5</v>
      </c>
      <c r="AM16" s="58" t="str">
        <f t="shared" si="14"/>
        <v>2.5</v>
      </c>
      <c r="AN16" s="120">
        <v>3</v>
      </c>
      <c r="AO16" s="94">
        <v>3</v>
      </c>
      <c r="AP16" s="173">
        <v>5</v>
      </c>
      <c r="AQ16" s="135">
        <v>5</v>
      </c>
      <c r="AR16" s="174"/>
      <c r="AS16" s="5">
        <f t="shared" si="15"/>
        <v>5</v>
      </c>
      <c r="AT16" s="26">
        <f t="shared" si="16"/>
        <v>5</v>
      </c>
      <c r="AU16" s="196" t="str">
        <f t="shared" si="17"/>
        <v>5.0</v>
      </c>
      <c r="AV16" s="128" t="str">
        <f t="shared" si="18"/>
        <v>D+</v>
      </c>
      <c r="AW16" s="127">
        <f t="shared" si="19"/>
        <v>1.5</v>
      </c>
      <c r="AX16" s="127" t="str">
        <f t="shared" si="20"/>
        <v>1.5</v>
      </c>
      <c r="AY16" s="9">
        <v>3</v>
      </c>
      <c r="AZ16" s="29">
        <v>3</v>
      </c>
      <c r="BA16" s="179">
        <v>6.2</v>
      </c>
      <c r="BB16" s="153">
        <v>4</v>
      </c>
      <c r="BC16" s="174"/>
      <c r="BD16" s="5">
        <f t="shared" si="21"/>
        <v>4.9000000000000004</v>
      </c>
      <c r="BE16" s="6">
        <f t="shared" si="22"/>
        <v>4.9000000000000004</v>
      </c>
      <c r="BF16" s="196" t="str">
        <f t="shared" si="23"/>
        <v>4.9</v>
      </c>
      <c r="BG16" s="8" t="str">
        <f t="shared" si="24"/>
        <v>D</v>
      </c>
      <c r="BH16" s="7">
        <f t="shared" si="25"/>
        <v>1</v>
      </c>
      <c r="BI16" s="7" t="str">
        <f t="shared" si="26"/>
        <v>1.0</v>
      </c>
      <c r="BJ16" s="9">
        <v>4</v>
      </c>
      <c r="BK16" s="29">
        <v>4</v>
      </c>
      <c r="BL16" s="81">
        <v>5.0999999999999996</v>
      </c>
      <c r="BM16" s="133">
        <v>4</v>
      </c>
      <c r="BN16" s="133"/>
      <c r="BO16" s="5">
        <f t="shared" si="27"/>
        <v>4.4000000000000004</v>
      </c>
      <c r="BP16" s="26">
        <f t="shared" si="28"/>
        <v>4.4000000000000004</v>
      </c>
      <c r="BQ16" s="196" t="str">
        <f t="shared" si="29"/>
        <v>4.4</v>
      </c>
      <c r="BR16" s="128" t="str">
        <f t="shared" si="30"/>
        <v>D</v>
      </c>
      <c r="BS16" s="7">
        <f t="shared" si="31"/>
        <v>1</v>
      </c>
      <c r="BT16" s="7" t="str">
        <f t="shared" si="32"/>
        <v>1.0</v>
      </c>
      <c r="BU16" s="9">
        <v>3</v>
      </c>
      <c r="BV16" s="28">
        <v>3</v>
      </c>
      <c r="BW16" s="179">
        <v>7.3</v>
      </c>
      <c r="BX16" s="183">
        <v>8</v>
      </c>
      <c r="BY16" s="183"/>
      <c r="BZ16" s="5">
        <f t="shared" si="33"/>
        <v>7.7</v>
      </c>
      <c r="CA16" s="26">
        <f t="shared" si="34"/>
        <v>7.7</v>
      </c>
      <c r="CB16" s="196" t="str">
        <f t="shared" si="35"/>
        <v>7.7</v>
      </c>
      <c r="CC16" s="128" t="str">
        <f t="shared" si="36"/>
        <v>B</v>
      </c>
      <c r="CD16" s="25">
        <f t="shared" si="37"/>
        <v>3</v>
      </c>
      <c r="CE16" s="25" t="str">
        <f t="shared" si="38"/>
        <v>3.0</v>
      </c>
      <c r="CF16" s="9">
        <v>2</v>
      </c>
      <c r="CG16" s="28">
        <v>2</v>
      </c>
      <c r="CH16" s="119">
        <f t="shared" si="39"/>
        <v>18</v>
      </c>
      <c r="CI16" s="117">
        <f t="shared" si="40"/>
        <v>1.8055555555555556</v>
      </c>
      <c r="CJ16" s="112" t="str">
        <f t="shared" si="41"/>
        <v>1.81</v>
      </c>
      <c r="CK16" s="113" t="str">
        <f t="shared" si="49"/>
        <v>Lên lớp</v>
      </c>
      <c r="CL16" s="114">
        <f t="shared" si="42"/>
        <v>18</v>
      </c>
      <c r="CM16" s="115">
        <f t="shared" si="43"/>
        <v>1.8055555555555556</v>
      </c>
      <c r="CN16" s="113" t="str">
        <f t="shared" si="44"/>
        <v>Lên lớp</v>
      </c>
      <c r="CO16" s="23"/>
    </row>
    <row r="17" spans="1:93" s="21" customFormat="1" ht="18.75" customHeight="1">
      <c r="A17" s="138">
        <v>17</v>
      </c>
      <c r="B17" s="138" t="s">
        <v>99</v>
      </c>
      <c r="C17" s="139" t="s">
        <v>228</v>
      </c>
      <c r="D17" s="141" t="s">
        <v>229</v>
      </c>
      <c r="E17" s="142" t="s">
        <v>230</v>
      </c>
      <c r="F17" s="163"/>
      <c r="G17" s="251" t="s">
        <v>336</v>
      </c>
      <c r="H17" s="253" t="s">
        <v>16</v>
      </c>
      <c r="I17" s="483" t="s">
        <v>381</v>
      </c>
      <c r="J17" s="515">
        <v>5.8</v>
      </c>
      <c r="K17" s="520" t="str">
        <f t="shared" si="45"/>
        <v>5.8</v>
      </c>
      <c r="L17" s="365" t="str">
        <f t="shared" si="46"/>
        <v>C</v>
      </c>
      <c r="M17" s="127">
        <f t="shared" si="47"/>
        <v>2</v>
      </c>
      <c r="N17" s="70" t="str">
        <f t="shared" si="48"/>
        <v>2.0</v>
      </c>
      <c r="O17" s="487"/>
      <c r="P17" s="204"/>
      <c r="Q17" s="8" t="str">
        <f t="shared" si="0"/>
        <v>F</v>
      </c>
      <c r="R17" s="7">
        <f t="shared" si="1"/>
        <v>0</v>
      </c>
      <c r="S17" s="70" t="str">
        <f t="shared" si="2"/>
        <v>0.0</v>
      </c>
      <c r="T17" s="173">
        <v>5.2</v>
      </c>
      <c r="U17" s="135">
        <v>4</v>
      </c>
      <c r="V17" s="174"/>
      <c r="W17" s="5">
        <f t="shared" si="3"/>
        <v>4.5</v>
      </c>
      <c r="X17" s="6">
        <f t="shared" si="4"/>
        <v>4.5</v>
      </c>
      <c r="Y17" s="196" t="str">
        <f t="shared" si="5"/>
        <v>4.5</v>
      </c>
      <c r="Z17" s="8" t="str">
        <f t="shared" si="6"/>
        <v>D</v>
      </c>
      <c r="AA17" s="7">
        <f t="shared" si="7"/>
        <v>1</v>
      </c>
      <c r="AB17" s="7" t="str">
        <f t="shared" si="8"/>
        <v>1.0</v>
      </c>
      <c r="AC17" s="9">
        <v>3</v>
      </c>
      <c r="AD17" s="29">
        <v>3</v>
      </c>
      <c r="AE17" s="173">
        <v>5</v>
      </c>
      <c r="AF17" s="135">
        <v>5</v>
      </c>
      <c r="AG17" s="174"/>
      <c r="AH17" s="56">
        <f t="shared" si="9"/>
        <v>5</v>
      </c>
      <c r="AI17" s="57">
        <f t="shared" si="10"/>
        <v>5</v>
      </c>
      <c r="AJ17" s="203" t="str">
        <f t="shared" si="11"/>
        <v>5.0</v>
      </c>
      <c r="AK17" s="54" t="str">
        <f t="shared" si="12"/>
        <v>D+</v>
      </c>
      <c r="AL17" s="58">
        <f t="shared" si="13"/>
        <v>1.5</v>
      </c>
      <c r="AM17" s="58" t="str">
        <f t="shared" si="14"/>
        <v>1.5</v>
      </c>
      <c r="AN17" s="120">
        <v>3</v>
      </c>
      <c r="AO17" s="94">
        <v>3</v>
      </c>
      <c r="AP17" s="173">
        <v>5</v>
      </c>
      <c r="AQ17" s="445"/>
      <c r="AR17" s="135">
        <v>4</v>
      </c>
      <c r="AS17" s="5">
        <f t="shared" si="15"/>
        <v>2</v>
      </c>
      <c r="AT17" s="26">
        <f t="shared" si="16"/>
        <v>4.4000000000000004</v>
      </c>
      <c r="AU17" s="196" t="str">
        <f t="shared" si="17"/>
        <v>4.4</v>
      </c>
      <c r="AV17" s="128" t="str">
        <f t="shared" si="18"/>
        <v>D</v>
      </c>
      <c r="AW17" s="127">
        <f t="shared" si="19"/>
        <v>1</v>
      </c>
      <c r="AX17" s="127" t="str">
        <f t="shared" si="20"/>
        <v>1.0</v>
      </c>
      <c r="AY17" s="9">
        <v>3</v>
      </c>
      <c r="AZ17" s="29">
        <v>3</v>
      </c>
      <c r="BA17" s="179">
        <v>5.2</v>
      </c>
      <c r="BB17" s="153">
        <v>5</v>
      </c>
      <c r="BC17" s="174"/>
      <c r="BD17" s="5">
        <f t="shared" si="21"/>
        <v>5.0999999999999996</v>
      </c>
      <c r="BE17" s="6">
        <f t="shared" si="22"/>
        <v>5.0999999999999996</v>
      </c>
      <c r="BF17" s="196" t="str">
        <f t="shared" si="23"/>
        <v>5.1</v>
      </c>
      <c r="BG17" s="8" t="str">
        <f t="shared" si="24"/>
        <v>D+</v>
      </c>
      <c r="BH17" s="7">
        <f t="shared" si="25"/>
        <v>1.5</v>
      </c>
      <c r="BI17" s="7" t="str">
        <f t="shared" si="26"/>
        <v>1.5</v>
      </c>
      <c r="BJ17" s="9">
        <v>4</v>
      </c>
      <c r="BK17" s="29">
        <v>4</v>
      </c>
      <c r="BL17" s="81">
        <v>5</v>
      </c>
      <c r="BM17" s="82">
        <v>4</v>
      </c>
      <c r="BN17" s="82"/>
      <c r="BO17" s="5">
        <f t="shared" si="27"/>
        <v>4.4000000000000004</v>
      </c>
      <c r="BP17" s="26">
        <f t="shared" si="28"/>
        <v>4.4000000000000004</v>
      </c>
      <c r="BQ17" s="196" t="str">
        <f t="shared" si="29"/>
        <v>4.4</v>
      </c>
      <c r="BR17" s="128" t="str">
        <f t="shared" si="30"/>
        <v>D</v>
      </c>
      <c r="BS17" s="7">
        <f t="shared" si="31"/>
        <v>1</v>
      </c>
      <c r="BT17" s="7" t="str">
        <f t="shared" si="32"/>
        <v>1.0</v>
      </c>
      <c r="BU17" s="9">
        <v>3</v>
      </c>
      <c r="BV17" s="28">
        <v>3</v>
      </c>
      <c r="BW17" s="179">
        <v>7.3</v>
      </c>
      <c r="BX17" s="183">
        <v>4</v>
      </c>
      <c r="BY17" s="183"/>
      <c r="BZ17" s="5">
        <f t="shared" si="33"/>
        <v>5.3</v>
      </c>
      <c r="CA17" s="26">
        <f t="shared" si="34"/>
        <v>5.3</v>
      </c>
      <c r="CB17" s="196" t="str">
        <f t="shared" si="35"/>
        <v>5.3</v>
      </c>
      <c r="CC17" s="24" t="str">
        <f t="shared" si="36"/>
        <v>D+</v>
      </c>
      <c r="CD17" s="25">
        <f t="shared" si="37"/>
        <v>1.5</v>
      </c>
      <c r="CE17" s="25" t="str">
        <f t="shared" si="38"/>
        <v>1.5</v>
      </c>
      <c r="CF17" s="9">
        <v>2</v>
      </c>
      <c r="CG17" s="28">
        <v>2</v>
      </c>
      <c r="CH17" s="119">
        <f t="shared" si="39"/>
        <v>18</v>
      </c>
      <c r="CI17" s="117">
        <f t="shared" si="40"/>
        <v>1.25</v>
      </c>
      <c r="CJ17" s="112" t="str">
        <f t="shared" si="41"/>
        <v>1.25</v>
      </c>
      <c r="CK17" s="113" t="str">
        <f t="shared" si="49"/>
        <v>Lên lớp</v>
      </c>
      <c r="CL17" s="114">
        <f t="shared" si="42"/>
        <v>18</v>
      </c>
      <c r="CM17" s="115">
        <f t="shared" si="43"/>
        <v>1.25</v>
      </c>
      <c r="CN17" s="113" t="str">
        <f t="shared" si="44"/>
        <v>Lên lớp</v>
      </c>
      <c r="CO17" s="15"/>
    </row>
    <row r="18" spans="1:93" s="21" customFormat="1" ht="18.75" customHeight="1">
      <c r="A18" s="138">
        <v>18</v>
      </c>
      <c r="B18" s="138" t="s">
        <v>99</v>
      </c>
      <c r="C18" s="139" t="s">
        <v>231</v>
      </c>
      <c r="D18" s="141" t="s">
        <v>232</v>
      </c>
      <c r="E18" s="142" t="s">
        <v>37</v>
      </c>
      <c r="F18" s="163"/>
      <c r="G18" s="251" t="s">
        <v>337</v>
      </c>
      <c r="H18" s="253" t="s">
        <v>16</v>
      </c>
      <c r="I18" s="483" t="s">
        <v>46</v>
      </c>
      <c r="J18" s="515">
        <v>5.8</v>
      </c>
      <c r="K18" s="520" t="str">
        <f t="shared" si="45"/>
        <v>5.8</v>
      </c>
      <c r="L18" s="365" t="str">
        <f t="shared" si="46"/>
        <v>C</v>
      </c>
      <c r="M18" s="127">
        <f t="shared" si="47"/>
        <v>2</v>
      </c>
      <c r="N18" s="70" t="str">
        <f t="shared" si="48"/>
        <v>2.0</v>
      </c>
      <c r="O18" s="487"/>
      <c r="P18" s="204"/>
      <c r="Q18" s="8" t="str">
        <f t="shared" si="0"/>
        <v>F</v>
      </c>
      <c r="R18" s="7">
        <f t="shared" si="1"/>
        <v>0</v>
      </c>
      <c r="S18" s="70" t="str">
        <f t="shared" si="2"/>
        <v>0.0</v>
      </c>
      <c r="T18" s="173">
        <v>6.8</v>
      </c>
      <c r="U18" s="135">
        <v>5</v>
      </c>
      <c r="V18" s="174"/>
      <c r="W18" s="5">
        <f t="shared" si="3"/>
        <v>5.7</v>
      </c>
      <c r="X18" s="6">
        <f t="shared" si="4"/>
        <v>5.7</v>
      </c>
      <c r="Y18" s="196" t="str">
        <f t="shared" si="5"/>
        <v>5.7</v>
      </c>
      <c r="Z18" s="8" t="str">
        <f t="shared" si="6"/>
        <v>C</v>
      </c>
      <c r="AA18" s="7">
        <f t="shared" si="7"/>
        <v>2</v>
      </c>
      <c r="AB18" s="7" t="str">
        <f t="shared" si="8"/>
        <v>2.0</v>
      </c>
      <c r="AC18" s="9">
        <v>3</v>
      </c>
      <c r="AD18" s="29">
        <v>3</v>
      </c>
      <c r="AE18" s="173">
        <v>6.6</v>
      </c>
      <c r="AF18" s="135">
        <v>4</v>
      </c>
      <c r="AG18" s="174"/>
      <c r="AH18" s="56">
        <f t="shared" si="9"/>
        <v>5</v>
      </c>
      <c r="AI18" s="57">
        <f t="shared" si="10"/>
        <v>5</v>
      </c>
      <c r="AJ18" s="203" t="str">
        <f t="shared" si="11"/>
        <v>5.0</v>
      </c>
      <c r="AK18" s="54" t="str">
        <f t="shared" si="12"/>
        <v>D+</v>
      </c>
      <c r="AL18" s="58">
        <f t="shared" si="13"/>
        <v>1.5</v>
      </c>
      <c r="AM18" s="58" t="str">
        <f t="shared" si="14"/>
        <v>1.5</v>
      </c>
      <c r="AN18" s="120">
        <v>3</v>
      </c>
      <c r="AO18" s="94">
        <v>3</v>
      </c>
      <c r="AP18" s="173">
        <v>5.2</v>
      </c>
      <c r="AQ18" s="135">
        <v>7</v>
      </c>
      <c r="AR18" s="174"/>
      <c r="AS18" s="5">
        <f t="shared" si="15"/>
        <v>6.3</v>
      </c>
      <c r="AT18" s="26">
        <f t="shared" si="16"/>
        <v>6.3</v>
      </c>
      <c r="AU18" s="196" t="str">
        <f t="shared" si="17"/>
        <v>6.3</v>
      </c>
      <c r="AV18" s="128" t="str">
        <f t="shared" si="18"/>
        <v>C</v>
      </c>
      <c r="AW18" s="127">
        <f t="shared" si="19"/>
        <v>2</v>
      </c>
      <c r="AX18" s="127" t="str">
        <f t="shared" si="20"/>
        <v>2.0</v>
      </c>
      <c r="AY18" s="9">
        <v>3</v>
      </c>
      <c r="AZ18" s="29">
        <v>3</v>
      </c>
      <c r="BA18" s="179">
        <v>8.8000000000000007</v>
      </c>
      <c r="BB18" s="153">
        <v>7</v>
      </c>
      <c r="BC18" s="174"/>
      <c r="BD18" s="5">
        <f t="shared" si="21"/>
        <v>7.7</v>
      </c>
      <c r="BE18" s="6">
        <f t="shared" si="22"/>
        <v>7.7</v>
      </c>
      <c r="BF18" s="196" t="str">
        <f t="shared" si="23"/>
        <v>7.7</v>
      </c>
      <c r="BG18" s="8" t="str">
        <f t="shared" si="24"/>
        <v>B</v>
      </c>
      <c r="BH18" s="7">
        <f t="shared" si="25"/>
        <v>3</v>
      </c>
      <c r="BI18" s="7" t="str">
        <f t="shared" si="26"/>
        <v>3.0</v>
      </c>
      <c r="BJ18" s="9">
        <v>4</v>
      </c>
      <c r="BK18" s="29">
        <v>4</v>
      </c>
      <c r="BL18" s="81">
        <v>6.3</v>
      </c>
      <c r="BM18" s="82">
        <v>3</v>
      </c>
      <c r="BN18" s="82"/>
      <c r="BO18" s="5">
        <f t="shared" si="27"/>
        <v>4.3</v>
      </c>
      <c r="BP18" s="26">
        <f t="shared" si="28"/>
        <v>4.3</v>
      </c>
      <c r="BQ18" s="196" t="str">
        <f t="shared" si="29"/>
        <v>4.3</v>
      </c>
      <c r="BR18" s="128" t="str">
        <f t="shared" si="30"/>
        <v>D</v>
      </c>
      <c r="BS18" s="7">
        <f t="shared" si="31"/>
        <v>1</v>
      </c>
      <c r="BT18" s="7" t="str">
        <f t="shared" si="32"/>
        <v>1.0</v>
      </c>
      <c r="BU18" s="9">
        <v>3</v>
      </c>
      <c r="BV18" s="28">
        <v>3</v>
      </c>
      <c r="BW18" s="179">
        <v>8.3000000000000007</v>
      </c>
      <c r="BX18" s="183">
        <v>6</v>
      </c>
      <c r="BY18" s="183"/>
      <c r="BZ18" s="5">
        <f t="shared" si="33"/>
        <v>6.9</v>
      </c>
      <c r="CA18" s="26">
        <f t="shared" si="34"/>
        <v>6.9</v>
      </c>
      <c r="CB18" s="196" t="str">
        <f t="shared" si="35"/>
        <v>6.9</v>
      </c>
      <c r="CC18" s="24" t="str">
        <f t="shared" si="36"/>
        <v>C+</v>
      </c>
      <c r="CD18" s="25">
        <f t="shared" si="37"/>
        <v>2.5</v>
      </c>
      <c r="CE18" s="25" t="str">
        <f t="shared" si="38"/>
        <v>2.5</v>
      </c>
      <c r="CF18" s="9">
        <v>2</v>
      </c>
      <c r="CG18" s="28">
        <v>2</v>
      </c>
      <c r="CH18" s="119">
        <f t="shared" si="39"/>
        <v>18</v>
      </c>
      <c r="CI18" s="117">
        <f t="shared" si="40"/>
        <v>2.0277777777777777</v>
      </c>
      <c r="CJ18" s="112" t="str">
        <f t="shared" si="41"/>
        <v>2.03</v>
      </c>
      <c r="CK18" s="113" t="str">
        <f t="shared" si="49"/>
        <v>Lên lớp</v>
      </c>
      <c r="CL18" s="114">
        <f t="shared" si="42"/>
        <v>18</v>
      </c>
      <c r="CM18" s="115">
        <f t="shared" si="43"/>
        <v>2.0277777777777777</v>
      </c>
      <c r="CN18" s="113" t="str">
        <f t="shared" si="44"/>
        <v>Lên lớp</v>
      </c>
      <c r="CO18" s="15"/>
    </row>
    <row r="19" spans="1:93" ht="18.75" customHeight="1">
      <c r="A19" s="138">
        <v>19</v>
      </c>
      <c r="B19" s="138" t="s">
        <v>99</v>
      </c>
      <c r="C19" s="139" t="s">
        <v>233</v>
      </c>
      <c r="D19" s="141" t="s">
        <v>234</v>
      </c>
      <c r="E19" s="142" t="s">
        <v>235</v>
      </c>
      <c r="F19" s="163"/>
      <c r="G19" s="251" t="s">
        <v>338</v>
      </c>
      <c r="H19" s="253" t="s">
        <v>16</v>
      </c>
      <c r="I19" s="483" t="s">
        <v>382</v>
      </c>
      <c r="J19" s="516">
        <v>7</v>
      </c>
      <c r="K19" s="520" t="str">
        <f t="shared" si="45"/>
        <v>7.0</v>
      </c>
      <c r="L19" s="365" t="str">
        <f t="shared" si="46"/>
        <v>B</v>
      </c>
      <c r="M19" s="127">
        <f t="shared" si="47"/>
        <v>3</v>
      </c>
      <c r="N19" s="70" t="str">
        <f t="shared" si="48"/>
        <v>3.0</v>
      </c>
      <c r="O19" s="487"/>
      <c r="P19" s="205"/>
      <c r="Q19" s="8" t="str">
        <f t="shared" si="0"/>
        <v>F</v>
      </c>
      <c r="R19" s="7">
        <f t="shared" si="1"/>
        <v>0</v>
      </c>
      <c r="S19" s="70" t="str">
        <f t="shared" si="2"/>
        <v>0.0</v>
      </c>
      <c r="T19" s="175">
        <v>7</v>
      </c>
      <c r="U19" s="135">
        <v>6</v>
      </c>
      <c r="V19" s="137"/>
      <c r="W19" s="5">
        <f t="shared" si="3"/>
        <v>6.4</v>
      </c>
      <c r="X19" s="6">
        <f t="shared" si="4"/>
        <v>6.4</v>
      </c>
      <c r="Y19" s="196" t="str">
        <f t="shared" si="5"/>
        <v>6.4</v>
      </c>
      <c r="Z19" s="8" t="str">
        <f t="shared" si="6"/>
        <v>C</v>
      </c>
      <c r="AA19" s="7">
        <f t="shared" si="7"/>
        <v>2</v>
      </c>
      <c r="AB19" s="7" t="str">
        <f t="shared" si="8"/>
        <v>2.0</v>
      </c>
      <c r="AC19" s="9">
        <v>3</v>
      </c>
      <c r="AD19" s="29">
        <v>3</v>
      </c>
      <c r="AE19" s="173">
        <v>7.2</v>
      </c>
      <c r="AF19" s="135">
        <v>8</v>
      </c>
      <c r="AG19" s="137"/>
      <c r="AH19" s="56">
        <f t="shared" si="9"/>
        <v>7.7</v>
      </c>
      <c r="AI19" s="57">
        <f t="shared" si="10"/>
        <v>7.7</v>
      </c>
      <c r="AJ19" s="203" t="str">
        <f t="shared" si="11"/>
        <v>7.7</v>
      </c>
      <c r="AK19" s="54" t="str">
        <f t="shared" si="12"/>
        <v>B</v>
      </c>
      <c r="AL19" s="58">
        <f t="shared" si="13"/>
        <v>3</v>
      </c>
      <c r="AM19" s="58" t="str">
        <f t="shared" si="14"/>
        <v>3.0</v>
      </c>
      <c r="AN19" s="120">
        <v>3</v>
      </c>
      <c r="AO19" s="94">
        <v>3</v>
      </c>
      <c r="AP19" s="173">
        <v>5</v>
      </c>
      <c r="AQ19" s="135">
        <v>3</v>
      </c>
      <c r="AR19" s="135">
        <v>5</v>
      </c>
      <c r="AS19" s="5">
        <f t="shared" si="15"/>
        <v>3.8</v>
      </c>
      <c r="AT19" s="26">
        <f t="shared" si="16"/>
        <v>5</v>
      </c>
      <c r="AU19" s="196" t="str">
        <f t="shared" si="17"/>
        <v>5.0</v>
      </c>
      <c r="AV19" s="128" t="str">
        <f t="shared" si="18"/>
        <v>D+</v>
      </c>
      <c r="AW19" s="127">
        <f t="shared" si="19"/>
        <v>1.5</v>
      </c>
      <c r="AX19" s="127" t="str">
        <f t="shared" si="20"/>
        <v>1.5</v>
      </c>
      <c r="AY19" s="9">
        <v>3</v>
      </c>
      <c r="AZ19" s="29">
        <v>3</v>
      </c>
      <c r="BA19" s="179">
        <v>8</v>
      </c>
      <c r="BB19" s="153">
        <v>6</v>
      </c>
      <c r="BC19" s="137"/>
      <c r="BD19" s="5">
        <f t="shared" si="21"/>
        <v>6.8</v>
      </c>
      <c r="BE19" s="6">
        <f t="shared" si="22"/>
        <v>6.8</v>
      </c>
      <c r="BF19" s="196" t="str">
        <f t="shared" si="23"/>
        <v>6.8</v>
      </c>
      <c r="BG19" s="8" t="str">
        <f t="shared" si="24"/>
        <v>C+</v>
      </c>
      <c r="BH19" s="7">
        <f t="shared" si="25"/>
        <v>2.5</v>
      </c>
      <c r="BI19" s="7" t="str">
        <f t="shared" si="26"/>
        <v>2.5</v>
      </c>
      <c r="BJ19" s="9">
        <v>4</v>
      </c>
      <c r="BK19" s="29">
        <v>4</v>
      </c>
      <c r="BL19" s="81">
        <v>6.1</v>
      </c>
      <c r="BM19" s="82">
        <v>4</v>
      </c>
      <c r="BN19" s="82"/>
      <c r="BO19" s="5">
        <f t="shared" si="27"/>
        <v>4.8</v>
      </c>
      <c r="BP19" s="26">
        <f t="shared" si="28"/>
        <v>4.8</v>
      </c>
      <c r="BQ19" s="196" t="str">
        <f t="shared" si="29"/>
        <v>4.8</v>
      </c>
      <c r="BR19" s="128" t="str">
        <f t="shared" si="30"/>
        <v>D</v>
      </c>
      <c r="BS19" s="7">
        <f t="shared" si="31"/>
        <v>1</v>
      </c>
      <c r="BT19" s="7" t="str">
        <f t="shared" si="32"/>
        <v>1.0</v>
      </c>
      <c r="BU19" s="9">
        <v>3</v>
      </c>
      <c r="BV19" s="28">
        <v>3</v>
      </c>
      <c r="BW19" s="179">
        <v>7.3</v>
      </c>
      <c r="BX19" s="183">
        <v>8</v>
      </c>
      <c r="BY19" s="183"/>
      <c r="BZ19" s="5">
        <f t="shared" si="33"/>
        <v>7.7</v>
      </c>
      <c r="CA19" s="26">
        <f t="shared" si="34"/>
        <v>7.7</v>
      </c>
      <c r="CB19" s="196" t="str">
        <f t="shared" si="35"/>
        <v>7.7</v>
      </c>
      <c r="CC19" s="24" t="str">
        <f t="shared" si="36"/>
        <v>B</v>
      </c>
      <c r="CD19" s="25">
        <f t="shared" si="37"/>
        <v>3</v>
      </c>
      <c r="CE19" s="25" t="str">
        <f t="shared" si="38"/>
        <v>3.0</v>
      </c>
      <c r="CF19" s="9">
        <v>2</v>
      </c>
      <c r="CG19" s="28">
        <v>2</v>
      </c>
      <c r="CH19" s="119">
        <f t="shared" si="39"/>
        <v>18</v>
      </c>
      <c r="CI19" s="117">
        <f t="shared" si="40"/>
        <v>2.1388888888888888</v>
      </c>
      <c r="CJ19" s="112" t="str">
        <f t="shared" si="41"/>
        <v>2.14</v>
      </c>
      <c r="CK19" s="113" t="str">
        <f t="shared" si="49"/>
        <v>Lên lớp</v>
      </c>
      <c r="CL19" s="114">
        <f t="shared" si="42"/>
        <v>18</v>
      </c>
      <c r="CM19" s="115">
        <f t="shared" si="43"/>
        <v>2.1388888888888888</v>
      </c>
      <c r="CN19" s="113" t="str">
        <f t="shared" si="44"/>
        <v>Lên lớp</v>
      </c>
      <c r="CO19" s="89"/>
    </row>
    <row r="20" spans="1:93" ht="18.75" customHeight="1">
      <c r="A20" s="138">
        <v>20</v>
      </c>
      <c r="B20" s="138" t="s">
        <v>99</v>
      </c>
      <c r="C20" s="139" t="s">
        <v>236</v>
      </c>
      <c r="D20" s="141" t="s">
        <v>14</v>
      </c>
      <c r="E20" s="142" t="s">
        <v>110</v>
      </c>
      <c r="F20" s="163"/>
      <c r="G20" s="251" t="s">
        <v>339</v>
      </c>
      <c r="H20" s="253" t="s">
        <v>16</v>
      </c>
      <c r="I20" s="483" t="s">
        <v>28</v>
      </c>
      <c r="J20" s="521"/>
      <c r="K20" s="520" t="str">
        <f t="shared" si="45"/>
        <v>0.0</v>
      </c>
      <c r="L20" s="365" t="str">
        <f t="shared" si="46"/>
        <v>F</v>
      </c>
      <c r="M20" s="127">
        <f t="shared" si="47"/>
        <v>0</v>
      </c>
      <c r="N20" s="70" t="str">
        <f t="shared" si="48"/>
        <v>0.0</v>
      </c>
      <c r="O20" s="487"/>
      <c r="P20" s="205"/>
      <c r="Q20" s="8" t="str">
        <f t="shared" si="0"/>
        <v>F</v>
      </c>
      <c r="R20" s="7">
        <f t="shared" si="1"/>
        <v>0</v>
      </c>
      <c r="S20" s="70" t="str">
        <f t="shared" si="2"/>
        <v>0.0</v>
      </c>
      <c r="T20" s="329">
        <v>3.8</v>
      </c>
      <c r="U20" s="135"/>
      <c r="V20" s="137"/>
      <c r="W20" s="5">
        <f t="shared" si="3"/>
        <v>1.5</v>
      </c>
      <c r="X20" s="6">
        <f t="shared" si="4"/>
        <v>1.5</v>
      </c>
      <c r="Y20" s="196" t="str">
        <f t="shared" si="5"/>
        <v>1.5</v>
      </c>
      <c r="Z20" s="8" t="str">
        <f t="shared" si="6"/>
        <v>F</v>
      </c>
      <c r="AA20" s="7">
        <f t="shared" si="7"/>
        <v>0</v>
      </c>
      <c r="AB20" s="7" t="str">
        <f t="shared" si="8"/>
        <v>0.0</v>
      </c>
      <c r="AC20" s="9">
        <v>3</v>
      </c>
      <c r="AD20" s="29"/>
      <c r="AE20" s="329">
        <v>0</v>
      </c>
      <c r="AF20" s="153"/>
      <c r="AG20" s="135"/>
      <c r="AH20" s="56">
        <f t="shared" si="9"/>
        <v>0</v>
      </c>
      <c r="AI20" s="57">
        <f t="shared" si="10"/>
        <v>0</v>
      </c>
      <c r="AJ20" s="203" t="str">
        <f t="shared" si="11"/>
        <v>0.0</v>
      </c>
      <c r="AK20" s="54" t="str">
        <f t="shared" si="12"/>
        <v>F</v>
      </c>
      <c r="AL20" s="58">
        <f t="shared" si="13"/>
        <v>0</v>
      </c>
      <c r="AM20" s="58" t="str">
        <f t="shared" si="14"/>
        <v>0.0</v>
      </c>
      <c r="AN20" s="120">
        <v>3</v>
      </c>
      <c r="AO20" s="94"/>
      <c r="AP20" s="338">
        <v>1.5</v>
      </c>
      <c r="AQ20" s="135"/>
      <c r="AR20" s="137"/>
      <c r="AS20" s="5">
        <f t="shared" si="15"/>
        <v>0.6</v>
      </c>
      <c r="AT20" s="26">
        <f t="shared" si="16"/>
        <v>0.6</v>
      </c>
      <c r="AU20" s="196" t="str">
        <f t="shared" si="17"/>
        <v>0.6</v>
      </c>
      <c r="AV20" s="128" t="str">
        <f t="shared" si="18"/>
        <v>F</v>
      </c>
      <c r="AW20" s="127">
        <f t="shared" si="19"/>
        <v>0</v>
      </c>
      <c r="AX20" s="127" t="str">
        <f t="shared" si="20"/>
        <v>0.0</v>
      </c>
      <c r="AY20" s="9">
        <v>3</v>
      </c>
      <c r="AZ20" s="29"/>
      <c r="BA20" s="209">
        <v>4.8</v>
      </c>
      <c r="BB20" s="153"/>
      <c r="BC20" s="137"/>
      <c r="BD20" s="5">
        <f t="shared" si="21"/>
        <v>1.9</v>
      </c>
      <c r="BE20" s="6">
        <f t="shared" si="22"/>
        <v>1.9</v>
      </c>
      <c r="BF20" s="196" t="str">
        <f t="shared" si="23"/>
        <v>1.9</v>
      </c>
      <c r="BG20" s="8" t="str">
        <f t="shared" si="24"/>
        <v>F</v>
      </c>
      <c r="BH20" s="7">
        <f t="shared" si="25"/>
        <v>0</v>
      </c>
      <c r="BI20" s="7" t="str">
        <f t="shared" si="26"/>
        <v>0.0</v>
      </c>
      <c r="BJ20" s="9">
        <v>4</v>
      </c>
      <c r="BK20" s="29"/>
      <c r="BL20" s="209">
        <v>0</v>
      </c>
      <c r="BM20" s="82"/>
      <c r="BN20" s="82"/>
      <c r="BO20" s="5">
        <f t="shared" si="27"/>
        <v>0</v>
      </c>
      <c r="BP20" s="26">
        <f t="shared" si="28"/>
        <v>0</v>
      </c>
      <c r="BQ20" s="196" t="str">
        <f t="shared" si="29"/>
        <v>0.0</v>
      </c>
      <c r="BR20" s="128" t="str">
        <f t="shared" si="30"/>
        <v>F</v>
      </c>
      <c r="BS20" s="7">
        <f t="shared" si="31"/>
        <v>0</v>
      </c>
      <c r="BT20" s="7" t="str">
        <f t="shared" si="32"/>
        <v>0.0</v>
      </c>
      <c r="BU20" s="9">
        <v>3</v>
      </c>
      <c r="BV20" s="28"/>
      <c r="BW20" s="179">
        <v>8</v>
      </c>
      <c r="BX20" s="183">
        <v>4</v>
      </c>
      <c r="BY20" s="183"/>
      <c r="BZ20" s="5">
        <f t="shared" si="33"/>
        <v>5.6</v>
      </c>
      <c r="CA20" s="26">
        <f t="shared" si="34"/>
        <v>5.6</v>
      </c>
      <c r="CB20" s="196" t="str">
        <f t="shared" si="35"/>
        <v>5.6</v>
      </c>
      <c r="CC20" s="128" t="str">
        <f t="shared" si="36"/>
        <v>C</v>
      </c>
      <c r="CD20" s="25">
        <f t="shared" si="37"/>
        <v>2</v>
      </c>
      <c r="CE20" s="25" t="str">
        <f t="shared" si="38"/>
        <v>2.0</v>
      </c>
      <c r="CF20" s="9">
        <v>2</v>
      </c>
      <c r="CG20" s="28">
        <v>2</v>
      </c>
      <c r="CH20" s="119">
        <f t="shared" si="39"/>
        <v>18</v>
      </c>
      <c r="CI20" s="117">
        <f t="shared" si="40"/>
        <v>0.22222222222222221</v>
      </c>
      <c r="CJ20" s="112" t="str">
        <f t="shared" si="41"/>
        <v>0.22</v>
      </c>
      <c r="CK20" s="601" t="str">
        <f t="shared" si="49"/>
        <v>Cảnh báo KQHT</v>
      </c>
      <c r="CL20" s="114">
        <f t="shared" si="42"/>
        <v>2</v>
      </c>
      <c r="CM20" s="115">
        <f t="shared" si="43"/>
        <v>2</v>
      </c>
      <c r="CN20" s="113" t="str">
        <f t="shared" si="44"/>
        <v>Lên lớp</v>
      </c>
      <c r="CO20" s="89" t="s">
        <v>495</v>
      </c>
    </row>
    <row r="21" spans="1:93" ht="18.75" customHeight="1">
      <c r="A21" s="138">
        <v>21</v>
      </c>
      <c r="B21" s="138" t="s">
        <v>99</v>
      </c>
      <c r="C21" s="139" t="s">
        <v>237</v>
      </c>
      <c r="D21" s="141" t="s">
        <v>35</v>
      </c>
      <c r="E21" s="142" t="s">
        <v>23</v>
      </c>
      <c r="F21" s="163"/>
      <c r="G21" s="251" t="s">
        <v>340</v>
      </c>
      <c r="H21" s="253" t="s">
        <v>16</v>
      </c>
      <c r="I21" s="483" t="s">
        <v>28</v>
      </c>
      <c r="J21" s="516">
        <v>6.8</v>
      </c>
      <c r="K21" s="520" t="str">
        <f t="shared" si="45"/>
        <v>6.8</v>
      </c>
      <c r="L21" s="365" t="str">
        <f t="shared" si="46"/>
        <v>C+</v>
      </c>
      <c r="M21" s="127">
        <f t="shared" si="47"/>
        <v>2.5</v>
      </c>
      <c r="N21" s="70" t="str">
        <f t="shared" si="48"/>
        <v>2.5</v>
      </c>
      <c r="O21" s="487"/>
      <c r="P21" s="205"/>
      <c r="Q21" s="8" t="str">
        <f t="shared" si="0"/>
        <v>F</v>
      </c>
      <c r="R21" s="7">
        <f t="shared" si="1"/>
        <v>0</v>
      </c>
      <c r="S21" s="70" t="str">
        <f t="shared" si="2"/>
        <v>0.0</v>
      </c>
      <c r="T21" s="175">
        <v>7.8</v>
      </c>
      <c r="U21" s="135">
        <v>7</v>
      </c>
      <c r="V21" s="137"/>
      <c r="W21" s="5">
        <f t="shared" si="3"/>
        <v>7.3</v>
      </c>
      <c r="X21" s="6">
        <f t="shared" si="4"/>
        <v>7.3</v>
      </c>
      <c r="Y21" s="196" t="str">
        <f t="shared" si="5"/>
        <v>7.3</v>
      </c>
      <c r="Z21" s="8" t="str">
        <f t="shared" si="6"/>
        <v>B</v>
      </c>
      <c r="AA21" s="7">
        <f t="shared" si="7"/>
        <v>3</v>
      </c>
      <c r="AB21" s="7" t="str">
        <f t="shared" si="8"/>
        <v>3.0</v>
      </c>
      <c r="AC21" s="9">
        <v>3</v>
      </c>
      <c r="AD21" s="29">
        <v>3</v>
      </c>
      <c r="AE21" s="175">
        <v>7</v>
      </c>
      <c r="AF21" s="153">
        <v>6</v>
      </c>
      <c r="AG21" s="137"/>
      <c r="AH21" s="56">
        <f t="shared" si="9"/>
        <v>6.4</v>
      </c>
      <c r="AI21" s="57">
        <f t="shared" si="10"/>
        <v>6.4</v>
      </c>
      <c r="AJ21" s="203" t="str">
        <f t="shared" si="11"/>
        <v>6.4</v>
      </c>
      <c r="AK21" s="54" t="str">
        <f t="shared" si="12"/>
        <v>C</v>
      </c>
      <c r="AL21" s="58">
        <f t="shared" si="13"/>
        <v>2</v>
      </c>
      <c r="AM21" s="58" t="str">
        <f t="shared" si="14"/>
        <v>2.0</v>
      </c>
      <c r="AN21" s="120">
        <v>3</v>
      </c>
      <c r="AO21" s="94">
        <v>3</v>
      </c>
      <c r="AP21" s="173">
        <v>5.7</v>
      </c>
      <c r="AQ21" s="135">
        <v>5</v>
      </c>
      <c r="AR21" s="135"/>
      <c r="AS21" s="5">
        <f t="shared" si="15"/>
        <v>5.3</v>
      </c>
      <c r="AT21" s="26">
        <f t="shared" si="16"/>
        <v>5.3</v>
      </c>
      <c r="AU21" s="196" t="str">
        <f t="shared" si="17"/>
        <v>5.3</v>
      </c>
      <c r="AV21" s="128" t="str">
        <f t="shared" si="18"/>
        <v>D+</v>
      </c>
      <c r="AW21" s="127">
        <f t="shared" si="19"/>
        <v>1.5</v>
      </c>
      <c r="AX21" s="127" t="str">
        <f t="shared" si="20"/>
        <v>1.5</v>
      </c>
      <c r="AY21" s="9">
        <v>3</v>
      </c>
      <c r="AZ21" s="29">
        <v>3</v>
      </c>
      <c r="BA21" s="179">
        <v>7.5</v>
      </c>
      <c r="BB21" s="153">
        <v>3</v>
      </c>
      <c r="BC21" s="137"/>
      <c r="BD21" s="5">
        <f t="shared" si="21"/>
        <v>4.8</v>
      </c>
      <c r="BE21" s="6">
        <f t="shared" si="22"/>
        <v>4.8</v>
      </c>
      <c r="BF21" s="196" t="str">
        <f t="shared" si="23"/>
        <v>4.8</v>
      </c>
      <c r="BG21" s="8" t="str">
        <f t="shared" si="24"/>
        <v>D</v>
      </c>
      <c r="BH21" s="7">
        <f t="shared" si="25"/>
        <v>1</v>
      </c>
      <c r="BI21" s="7" t="str">
        <f t="shared" si="26"/>
        <v>1.0</v>
      </c>
      <c r="BJ21" s="9">
        <v>4</v>
      </c>
      <c r="BK21" s="29">
        <v>4</v>
      </c>
      <c r="BL21" s="81">
        <v>6.9</v>
      </c>
      <c r="BM21" s="82">
        <v>4</v>
      </c>
      <c r="BN21" s="82"/>
      <c r="BO21" s="5">
        <f t="shared" si="27"/>
        <v>5.2</v>
      </c>
      <c r="BP21" s="26">
        <f t="shared" si="28"/>
        <v>5.2</v>
      </c>
      <c r="BQ21" s="196" t="str">
        <f t="shared" si="29"/>
        <v>5.2</v>
      </c>
      <c r="BR21" s="128" t="str">
        <f t="shared" si="30"/>
        <v>D+</v>
      </c>
      <c r="BS21" s="7">
        <f t="shared" si="31"/>
        <v>1.5</v>
      </c>
      <c r="BT21" s="7" t="str">
        <f t="shared" si="32"/>
        <v>1.5</v>
      </c>
      <c r="BU21" s="9">
        <v>3</v>
      </c>
      <c r="BV21" s="28">
        <v>3</v>
      </c>
      <c r="BW21" s="179">
        <v>8</v>
      </c>
      <c r="BX21" s="183">
        <v>8</v>
      </c>
      <c r="BY21" s="183"/>
      <c r="BZ21" s="5">
        <f t="shared" si="33"/>
        <v>8</v>
      </c>
      <c r="CA21" s="26">
        <f t="shared" si="34"/>
        <v>8</v>
      </c>
      <c r="CB21" s="196" t="str">
        <f t="shared" si="35"/>
        <v>8.0</v>
      </c>
      <c r="CC21" s="24" t="str">
        <f t="shared" si="36"/>
        <v>B+</v>
      </c>
      <c r="CD21" s="25">
        <f t="shared" si="37"/>
        <v>3.5</v>
      </c>
      <c r="CE21" s="25" t="str">
        <f t="shared" si="38"/>
        <v>3.5</v>
      </c>
      <c r="CF21" s="9">
        <v>2</v>
      </c>
      <c r="CG21" s="28">
        <v>2</v>
      </c>
      <c r="CH21" s="119">
        <f t="shared" si="39"/>
        <v>18</v>
      </c>
      <c r="CI21" s="117">
        <f t="shared" si="40"/>
        <v>1.9444444444444444</v>
      </c>
      <c r="CJ21" s="112" t="str">
        <f t="shared" si="41"/>
        <v>1.94</v>
      </c>
      <c r="CK21" s="113" t="str">
        <f t="shared" si="49"/>
        <v>Lên lớp</v>
      </c>
      <c r="CL21" s="114">
        <f t="shared" si="42"/>
        <v>18</v>
      </c>
      <c r="CM21" s="115">
        <f t="shared" si="43"/>
        <v>1.9444444444444444</v>
      </c>
      <c r="CN21" s="113" t="str">
        <f t="shared" si="44"/>
        <v>Lên lớp</v>
      </c>
      <c r="CO21" s="89"/>
    </row>
    <row r="22" spans="1:93" ht="18.75" customHeight="1">
      <c r="A22" s="138">
        <v>22</v>
      </c>
      <c r="B22" s="138" t="s">
        <v>99</v>
      </c>
      <c r="C22" s="139" t="s">
        <v>238</v>
      </c>
      <c r="D22" s="141" t="s">
        <v>239</v>
      </c>
      <c r="E22" s="142" t="s">
        <v>149</v>
      </c>
      <c r="F22" s="164"/>
      <c r="G22" s="251" t="s">
        <v>341</v>
      </c>
      <c r="H22" s="253" t="s">
        <v>16</v>
      </c>
      <c r="I22" s="483" t="s">
        <v>28</v>
      </c>
      <c r="J22" s="516">
        <v>5.3</v>
      </c>
      <c r="K22" s="520" t="str">
        <f t="shared" si="45"/>
        <v>5.3</v>
      </c>
      <c r="L22" s="365" t="str">
        <f t="shared" si="46"/>
        <v>D+</v>
      </c>
      <c r="M22" s="127">
        <f t="shared" si="47"/>
        <v>1.5</v>
      </c>
      <c r="N22" s="70" t="str">
        <f t="shared" si="48"/>
        <v>1.5</v>
      </c>
      <c r="O22" s="487"/>
      <c r="P22" s="205"/>
      <c r="Q22" s="8" t="str">
        <f t="shared" si="0"/>
        <v>F</v>
      </c>
      <c r="R22" s="7">
        <f t="shared" si="1"/>
        <v>0</v>
      </c>
      <c r="S22" s="70" t="str">
        <f t="shared" si="2"/>
        <v>0.0</v>
      </c>
      <c r="T22" s="175">
        <v>8.1999999999999993</v>
      </c>
      <c r="U22" s="135">
        <v>7</v>
      </c>
      <c r="V22" s="137"/>
      <c r="W22" s="5">
        <f t="shared" si="3"/>
        <v>7.5</v>
      </c>
      <c r="X22" s="6">
        <f t="shared" si="4"/>
        <v>7.5</v>
      </c>
      <c r="Y22" s="196" t="str">
        <f t="shared" si="5"/>
        <v>7.5</v>
      </c>
      <c r="Z22" s="8" t="str">
        <f t="shared" si="6"/>
        <v>B</v>
      </c>
      <c r="AA22" s="7">
        <f t="shared" si="7"/>
        <v>3</v>
      </c>
      <c r="AB22" s="7" t="str">
        <f t="shared" si="8"/>
        <v>3.0</v>
      </c>
      <c r="AC22" s="9">
        <v>3</v>
      </c>
      <c r="AD22" s="29">
        <v>3</v>
      </c>
      <c r="AE22" s="175">
        <v>7.6</v>
      </c>
      <c r="AF22" s="153">
        <v>6</v>
      </c>
      <c r="AG22" s="137"/>
      <c r="AH22" s="56">
        <f t="shared" si="9"/>
        <v>6.6</v>
      </c>
      <c r="AI22" s="57">
        <f t="shared" si="10"/>
        <v>6.6</v>
      </c>
      <c r="AJ22" s="203" t="str">
        <f t="shared" si="11"/>
        <v>6.6</v>
      </c>
      <c r="AK22" s="54" t="str">
        <f t="shared" si="12"/>
        <v>C+</v>
      </c>
      <c r="AL22" s="58">
        <f t="shared" si="13"/>
        <v>2.5</v>
      </c>
      <c r="AM22" s="58" t="str">
        <f t="shared" si="14"/>
        <v>2.5</v>
      </c>
      <c r="AN22" s="120">
        <v>3</v>
      </c>
      <c r="AO22" s="94">
        <v>3</v>
      </c>
      <c r="AP22" s="173">
        <v>5.5</v>
      </c>
      <c r="AQ22" s="135">
        <v>6</v>
      </c>
      <c r="AR22" s="137"/>
      <c r="AS22" s="5">
        <f t="shared" si="15"/>
        <v>5.8</v>
      </c>
      <c r="AT22" s="26">
        <f t="shared" si="16"/>
        <v>5.8</v>
      </c>
      <c r="AU22" s="196" t="str">
        <f t="shared" si="17"/>
        <v>5.8</v>
      </c>
      <c r="AV22" s="128" t="str">
        <f t="shared" si="18"/>
        <v>C</v>
      </c>
      <c r="AW22" s="127">
        <f t="shared" si="19"/>
        <v>2</v>
      </c>
      <c r="AX22" s="127" t="str">
        <f t="shared" si="20"/>
        <v>2.0</v>
      </c>
      <c r="AY22" s="9">
        <v>3</v>
      </c>
      <c r="AZ22" s="29">
        <v>3</v>
      </c>
      <c r="BA22" s="179">
        <v>7.7</v>
      </c>
      <c r="BB22" s="153">
        <v>6</v>
      </c>
      <c r="BC22" s="137"/>
      <c r="BD22" s="5">
        <f t="shared" si="21"/>
        <v>6.7</v>
      </c>
      <c r="BE22" s="6">
        <f t="shared" si="22"/>
        <v>6.7</v>
      </c>
      <c r="BF22" s="196" t="str">
        <f t="shared" si="23"/>
        <v>6.7</v>
      </c>
      <c r="BG22" s="8" t="str">
        <f t="shared" si="24"/>
        <v>C+</v>
      </c>
      <c r="BH22" s="7">
        <f t="shared" si="25"/>
        <v>2.5</v>
      </c>
      <c r="BI22" s="7" t="str">
        <f t="shared" si="26"/>
        <v>2.5</v>
      </c>
      <c r="BJ22" s="9">
        <v>4</v>
      </c>
      <c r="BK22" s="29">
        <v>4</v>
      </c>
      <c r="BL22" s="81">
        <v>6.4</v>
      </c>
      <c r="BM22" s="82">
        <v>4</v>
      </c>
      <c r="BN22" s="82"/>
      <c r="BO22" s="5">
        <f t="shared" si="27"/>
        <v>5</v>
      </c>
      <c r="BP22" s="26">
        <f t="shared" si="28"/>
        <v>5</v>
      </c>
      <c r="BQ22" s="196" t="str">
        <f t="shared" si="29"/>
        <v>5.0</v>
      </c>
      <c r="BR22" s="128" t="str">
        <f t="shared" si="30"/>
        <v>D+</v>
      </c>
      <c r="BS22" s="7">
        <f t="shared" si="31"/>
        <v>1.5</v>
      </c>
      <c r="BT22" s="7" t="str">
        <f t="shared" si="32"/>
        <v>1.5</v>
      </c>
      <c r="BU22" s="9">
        <v>3</v>
      </c>
      <c r="BV22" s="28">
        <v>3</v>
      </c>
      <c r="BW22" s="179">
        <v>7.3</v>
      </c>
      <c r="BX22" s="183">
        <v>8</v>
      </c>
      <c r="BY22" s="183"/>
      <c r="BZ22" s="5">
        <f t="shared" si="33"/>
        <v>7.7</v>
      </c>
      <c r="CA22" s="26">
        <f t="shared" si="34"/>
        <v>7.7</v>
      </c>
      <c r="CB22" s="196" t="str">
        <f t="shared" si="35"/>
        <v>7.7</v>
      </c>
      <c r="CC22" s="24" t="str">
        <f t="shared" si="36"/>
        <v>B</v>
      </c>
      <c r="CD22" s="25">
        <f t="shared" si="37"/>
        <v>3</v>
      </c>
      <c r="CE22" s="25" t="str">
        <f t="shared" si="38"/>
        <v>3.0</v>
      </c>
      <c r="CF22" s="9">
        <v>2</v>
      </c>
      <c r="CG22" s="28">
        <v>2</v>
      </c>
      <c r="CH22" s="119">
        <f t="shared" si="39"/>
        <v>18</v>
      </c>
      <c r="CI22" s="117">
        <f t="shared" si="40"/>
        <v>2.3888888888888888</v>
      </c>
      <c r="CJ22" s="112" t="str">
        <f t="shared" si="41"/>
        <v>2.39</v>
      </c>
      <c r="CK22" s="113" t="str">
        <f t="shared" si="49"/>
        <v>Lên lớp</v>
      </c>
      <c r="CL22" s="114">
        <f t="shared" si="42"/>
        <v>18</v>
      </c>
      <c r="CM22" s="115">
        <f t="shared" si="43"/>
        <v>2.3888888888888888</v>
      </c>
      <c r="CN22" s="113" t="str">
        <f t="shared" si="44"/>
        <v>Lên lớp</v>
      </c>
      <c r="CO22" s="89"/>
    </row>
    <row r="23" spans="1:93" ht="18.75" customHeight="1">
      <c r="A23" s="138">
        <v>23</v>
      </c>
      <c r="B23" s="138" t="s">
        <v>99</v>
      </c>
      <c r="C23" s="139" t="s">
        <v>240</v>
      </c>
      <c r="D23" s="141" t="s">
        <v>241</v>
      </c>
      <c r="E23" s="142" t="s">
        <v>15</v>
      </c>
      <c r="F23" s="164"/>
      <c r="G23" s="251" t="s">
        <v>342</v>
      </c>
      <c r="H23" s="253" t="s">
        <v>16</v>
      </c>
      <c r="I23" s="483" t="s">
        <v>383</v>
      </c>
      <c r="J23" s="516">
        <v>6.5</v>
      </c>
      <c r="K23" s="520" t="str">
        <f t="shared" si="45"/>
        <v>6.5</v>
      </c>
      <c r="L23" s="365" t="str">
        <f t="shared" si="46"/>
        <v>C+</v>
      </c>
      <c r="M23" s="127">
        <f t="shared" si="47"/>
        <v>2.5</v>
      </c>
      <c r="N23" s="70" t="str">
        <f t="shared" si="48"/>
        <v>2.5</v>
      </c>
      <c r="O23" s="487"/>
      <c r="P23" s="205"/>
      <c r="Q23" s="8" t="str">
        <f t="shared" si="0"/>
        <v>F</v>
      </c>
      <c r="R23" s="7">
        <f t="shared" si="1"/>
        <v>0</v>
      </c>
      <c r="S23" s="70" t="str">
        <f t="shared" si="2"/>
        <v>0.0</v>
      </c>
      <c r="T23" s="175">
        <v>7</v>
      </c>
      <c r="U23" s="135">
        <v>5</v>
      </c>
      <c r="V23" s="137"/>
      <c r="W23" s="5">
        <f t="shared" si="3"/>
        <v>5.8</v>
      </c>
      <c r="X23" s="6">
        <f t="shared" si="4"/>
        <v>5.8</v>
      </c>
      <c r="Y23" s="196" t="str">
        <f t="shared" si="5"/>
        <v>5.8</v>
      </c>
      <c r="Z23" s="8" t="str">
        <f t="shared" si="6"/>
        <v>C</v>
      </c>
      <c r="AA23" s="7">
        <f t="shared" si="7"/>
        <v>2</v>
      </c>
      <c r="AB23" s="7" t="str">
        <f t="shared" si="8"/>
        <v>2.0</v>
      </c>
      <c r="AC23" s="9">
        <v>3</v>
      </c>
      <c r="AD23" s="29">
        <v>3</v>
      </c>
      <c r="AE23" s="175">
        <v>7.4</v>
      </c>
      <c r="AF23" s="153">
        <v>8</v>
      </c>
      <c r="AG23" s="137"/>
      <c r="AH23" s="56">
        <f t="shared" si="9"/>
        <v>7.8</v>
      </c>
      <c r="AI23" s="57">
        <f t="shared" si="10"/>
        <v>7.8</v>
      </c>
      <c r="AJ23" s="203" t="str">
        <f t="shared" si="11"/>
        <v>7.8</v>
      </c>
      <c r="AK23" s="54" t="str">
        <f t="shared" si="12"/>
        <v>B</v>
      </c>
      <c r="AL23" s="58">
        <f t="shared" si="13"/>
        <v>3</v>
      </c>
      <c r="AM23" s="58" t="str">
        <f t="shared" si="14"/>
        <v>3.0</v>
      </c>
      <c r="AN23" s="120">
        <v>3</v>
      </c>
      <c r="AO23" s="94">
        <v>3</v>
      </c>
      <c r="AP23" s="173">
        <v>5.7</v>
      </c>
      <c r="AQ23" s="135">
        <v>7</v>
      </c>
      <c r="AR23" s="137"/>
      <c r="AS23" s="5">
        <f t="shared" si="15"/>
        <v>6.5</v>
      </c>
      <c r="AT23" s="26">
        <f t="shared" si="16"/>
        <v>6.5</v>
      </c>
      <c r="AU23" s="196" t="str">
        <f t="shared" si="17"/>
        <v>6.5</v>
      </c>
      <c r="AV23" s="128" t="str">
        <f t="shared" si="18"/>
        <v>C+</v>
      </c>
      <c r="AW23" s="127">
        <f t="shared" si="19"/>
        <v>2.5</v>
      </c>
      <c r="AX23" s="127" t="str">
        <f t="shared" si="20"/>
        <v>2.5</v>
      </c>
      <c r="AY23" s="9">
        <v>3</v>
      </c>
      <c r="AZ23" s="29">
        <v>3</v>
      </c>
      <c r="BA23" s="179">
        <v>6.3</v>
      </c>
      <c r="BB23" s="153">
        <v>6</v>
      </c>
      <c r="BC23" s="137"/>
      <c r="BD23" s="5">
        <f t="shared" si="21"/>
        <v>6.1</v>
      </c>
      <c r="BE23" s="6">
        <f t="shared" si="22"/>
        <v>6.1</v>
      </c>
      <c r="BF23" s="196" t="str">
        <f t="shared" si="23"/>
        <v>6.1</v>
      </c>
      <c r="BG23" s="8" t="str">
        <f t="shared" si="24"/>
        <v>C</v>
      </c>
      <c r="BH23" s="7">
        <f t="shared" si="25"/>
        <v>2</v>
      </c>
      <c r="BI23" s="7" t="str">
        <f t="shared" si="26"/>
        <v>2.0</v>
      </c>
      <c r="BJ23" s="9">
        <v>4</v>
      </c>
      <c r="BK23" s="29">
        <v>4</v>
      </c>
      <c r="BL23" s="81">
        <v>5.9</v>
      </c>
      <c r="BM23" s="133">
        <v>3</v>
      </c>
      <c r="BN23" s="133"/>
      <c r="BO23" s="5">
        <f t="shared" si="27"/>
        <v>4.2</v>
      </c>
      <c r="BP23" s="26">
        <f t="shared" si="28"/>
        <v>4.2</v>
      </c>
      <c r="BQ23" s="196" t="str">
        <f t="shared" si="29"/>
        <v>4.2</v>
      </c>
      <c r="BR23" s="128" t="str">
        <f t="shared" si="30"/>
        <v>D</v>
      </c>
      <c r="BS23" s="7">
        <f t="shared" si="31"/>
        <v>1</v>
      </c>
      <c r="BT23" s="7" t="str">
        <f t="shared" si="32"/>
        <v>1.0</v>
      </c>
      <c r="BU23" s="9">
        <v>3</v>
      </c>
      <c r="BV23" s="28">
        <v>3</v>
      </c>
      <c r="BW23" s="179">
        <v>7.3</v>
      </c>
      <c r="BX23" s="183">
        <v>8</v>
      </c>
      <c r="BY23" s="183"/>
      <c r="BZ23" s="5">
        <f t="shared" si="33"/>
        <v>7.7</v>
      </c>
      <c r="CA23" s="26">
        <f t="shared" si="34"/>
        <v>7.7</v>
      </c>
      <c r="CB23" s="196" t="str">
        <f t="shared" si="35"/>
        <v>7.7</v>
      </c>
      <c r="CC23" s="128" t="str">
        <f t="shared" si="36"/>
        <v>B</v>
      </c>
      <c r="CD23" s="25">
        <f t="shared" si="37"/>
        <v>3</v>
      </c>
      <c r="CE23" s="25" t="str">
        <f t="shared" si="38"/>
        <v>3.0</v>
      </c>
      <c r="CF23" s="9">
        <v>2</v>
      </c>
      <c r="CG23" s="28">
        <v>2</v>
      </c>
      <c r="CH23" s="119">
        <f t="shared" si="39"/>
        <v>18</v>
      </c>
      <c r="CI23" s="117">
        <f t="shared" si="40"/>
        <v>2.1944444444444446</v>
      </c>
      <c r="CJ23" s="112" t="str">
        <f t="shared" si="41"/>
        <v>2.19</v>
      </c>
      <c r="CK23" s="113" t="str">
        <f t="shared" si="49"/>
        <v>Lên lớp</v>
      </c>
      <c r="CL23" s="114">
        <f t="shared" si="42"/>
        <v>18</v>
      </c>
      <c r="CM23" s="115">
        <f t="shared" si="43"/>
        <v>2.1944444444444446</v>
      </c>
      <c r="CN23" s="113" t="str">
        <f t="shared" si="44"/>
        <v>Lên lớp</v>
      </c>
      <c r="CO23" s="89"/>
    </row>
    <row r="24" spans="1:93" ht="18.75" customHeight="1">
      <c r="A24" s="138">
        <v>24</v>
      </c>
      <c r="B24" s="138" t="s">
        <v>99</v>
      </c>
      <c r="C24" s="139" t="s">
        <v>242</v>
      </c>
      <c r="D24" s="141" t="s">
        <v>243</v>
      </c>
      <c r="E24" s="142" t="s">
        <v>244</v>
      </c>
      <c r="F24" s="164"/>
      <c r="G24" s="251" t="s">
        <v>343</v>
      </c>
      <c r="H24" s="253" t="s">
        <v>16</v>
      </c>
      <c r="I24" s="483" t="s">
        <v>384</v>
      </c>
      <c r="J24" s="516">
        <v>5</v>
      </c>
      <c r="K24" s="520" t="str">
        <f t="shared" si="45"/>
        <v>5.0</v>
      </c>
      <c r="L24" s="365" t="str">
        <f t="shared" si="46"/>
        <v>D+</v>
      </c>
      <c r="M24" s="127">
        <f t="shared" si="47"/>
        <v>1.5</v>
      </c>
      <c r="N24" s="70" t="str">
        <f t="shared" si="48"/>
        <v>1.5</v>
      </c>
      <c r="O24" s="487"/>
      <c r="P24" s="205"/>
      <c r="Q24" s="8" t="str">
        <f t="shared" si="0"/>
        <v>F</v>
      </c>
      <c r="R24" s="7">
        <f t="shared" si="1"/>
        <v>0</v>
      </c>
      <c r="S24" s="70" t="str">
        <f t="shared" si="2"/>
        <v>0.0</v>
      </c>
      <c r="T24" s="175">
        <v>6</v>
      </c>
      <c r="U24" s="135">
        <v>4</v>
      </c>
      <c r="V24" s="137"/>
      <c r="W24" s="5">
        <f t="shared" si="3"/>
        <v>4.8</v>
      </c>
      <c r="X24" s="6">
        <f t="shared" si="4"/>
        <v>4.8</v>
      </c>
      <c r="Y24" s="196" t="str">
        <f t="shared" si="5"/>
        <v>4.8</v>
      </c>
      <c r="Z24" s="8" t="str">
        <f t="shared" si="6"/>
        <v>D</v>
      </c>
      <c r="AA24" s="7">
        <f t="shared" si="7"/>
        <v>1</v>
      </c>
      <c r="AB24" s="7" t="str">
        <f t="shared" si="8"/>
        <v>1.0</v>
      </c>
      <c r="AC24" s="9">
        <v>3</v>
      </c>
      <c r="AD24" s="29">
        <v>3</v>
      </c>
      <c r="AE24" s="175">
        <v>5.2</v>
      </c>
      <c r="AF24" s="153">
        <v>6</v>
      </c>
      <c r="AG24" s="137"/>
      <c r="AH24" s="56">
        <f t="shared" si="9"/>
        <v>5.7</v>
      </c>
      <c r="AI24" s="57">
        <f t="shared" si="10"/>
        <v>5.7</v>
      </c>
      <c r="AJ24" s="203" t="str">
        <f t="shared" si="11"/>
        <v>5.7</v>
      </c>
      <c r="AK24" s="54" t="str">
        <f t="shared" si="12"/>
        <v>C</v>
      </c>
      <c r="AL24" s="58">
        <f t="shared" si="13"/>
        <v>2</v>
      </c>
      <c r="AM24" s="58" t="str">
        <f t="shared" si="14"/>
        <v>2.0</v>
      </c>
      <c r="AN24" s="120">
        <v>3</v>
      </c>
      <c r="AO24" s="94">
        <v>3</v>
      </c>
      <c r="AP24" s="173">
        <v>5</v>
      </c>
      <c r="AQ24" s="445"/>
      <c r="AR24" s="503"/>
      <c r="AS24" s="5">
        <f t="shared" si="15"/>
        <v>2</v>
      </c>
      <c r="AT24" s="26">
        <f t="shared" si="16"/>
        <v>2</v>
      </c>
      <c r="AU24" s="196" t="str">
        <f t="shared" si="17"/>
        <v>2.0</v>
      </c>
      <c r="AV24" s="128" t="str">
        <f t="shared" si="18"/>
        <v>F</v>
      </c>
      <c r="AW24" s="127">
        <f t="shared" si="19"/>
        <v>0</v>
      </c>
      <c r="AX24" s="127" t="str">
        <f t="shared" si="20"/>
        <v>0.0</v>
      </c>
      <c r="AY24" s="9">
        <v>3</v>
      </c>
      <c r="AZ24" s="29"/>
      <c r="BA24" s="179">
        <v>5.3</v>
      </c>
      <c r="BB24" s="154">
        <v>2</v>
      </c>
      <c r="BC24" s="445"/>
      <c r="BD24" s="5">
        <f t="shared" si="21"/>
        <v>3.3</v>
      </c>
      <c r="BE24" s="6">
        <f t="shared" si="22"/>
        <v>3.3</v>
      </c>
      <c r="BF24" s="196" t="str">
        <f t="shared" si="23"/>
        <v>3.3</v>
      </c>
      <c r="BG24" s="8" t="str">
        <f t="shared" si="24"/>
        <v>F</v>
      </c>
      <c r="BH24" s="7">
        <f t="shared" si="25"/>
        <v>0</v>
      </c>
      <c r="BI24" s="7" t="str">
        <f t="shared" si="26"/>
        <v>0.0</v>
      </c>
      <c r="BJ24" s="9">
        <v>4</v>
      </c>
      <c r="BK24" s="29"/>
      <c r="BL24" s="81">
        <v>5</v>
      </c>
      <c r="BM24" s="82">
        <v>3</v>
      </c>
      <c r="BN24" s="358"/>
      <c r="BO24" s="5">
        <f t="shared" si="27"/>
        <v>3.8</v>
      </c>
      <c r="BP24" s="26">
        <f t="shared" si="28"/>
        <v>3.8</v>
      </c>
      <c r="BQ24" s="196" t="str">
        <f t="shared" si="29"/>
        <v>3.8</v>
      </c>
      <c r="BR24" s="128" t="str">
        <f t="shared" si="30"/>
        <v>F</v>
      </c>
      <c r="BS24" s="7">
        <f t="shared" si="31"/>
        <v>0</v>
      </c>
      <c r="BT24" s="7" t="str">
        <f t="shared" si="32"/>
        <v>0.0</v>
      </c>
      <c r="BU24" s="9">
        <v>3</v>
      </c>
      <c r="BV24" s="28"/>
      <c r="BW24" s="179">
        <v>6.7</v>
      </c>
      <c r="BX24" s="183">
        <v>7</v>
      </c>
      <c r="BY24" s="183"/>
      <c r="BZ24" s="5">
        <f t="shared" si="33"/>
        <v>6.9</v>
      </c>
      <c r="CA24" s="26">
        <f t="shared" si="34"/>
        <v>6.9</v>
      </c>
      <c r="CB24" s="196" t="str">
        <f t="shared" si="35"/>
        <v>6.9</v>
      </c>
      <c r="CC24" s="24" t="str">
        <f t="shared" si="36"/>
        <v>C+</v>
      </c>
      <c r="CD24" s="25">
        <f t="shared" si="37"/>
        <v>2.5</v>
      </c>
      <c r="CE24" s="25" t="str">
        <f t="shared" si="38"/>
        <v>2.5</v>
      </c>
      <c r="CF24" s="9">
        <v>2</v>
      </c>
      <c r="CG24" s="28">
        <v>2</v>
      </c>
      <c r="CH24" s="119">
        <f t="shared" si="39"/>
        <v>18</v>
      </c>
      <c r="CI24" s="117">
        <f>(AA24*AC24+AL24*AN24+AW24*AY24+BH24*BJ24+BS24*BU24+CD24*CF24)/CH24</f>
        <v>0.77777777777777779</v>
      </c>
      <c r="CJ24" s="112" t="str">
        <f t="shared" si="41"/>
        <v>0.78</v>
      </c>
      <c r="CK24" s="601" t="str">
        <f t="shared" si="49"/>
        <v>Cảnh báo KQHT</v>
      </c>
      <c r="CL24" s="114">
        <f t="shared" si="42"/>
        <v>8</v>
      </c>
      <c r="CM24" s="115">
        <f t="shared" si="43"/>
        <v>1.75</v>
      </c>
      <c r="CN24" s="113" t="str">
        <f t="shared" si="44"/>
        <v>Lên lớp</v>
      </c>
      <c r="CO24" s="89" t="s">
        <v>495</v>
      </c>
    </row>
    <row r="25" spans="1:93" ht="18.75" customHeight="1">
      <c r="A25" s="138">
        <v>25</v>
      </c>
      <c r="B25" s="138" t="s">
        <v>99</v>
      </c>
      <c r="C25" s="139" t="s">
        <v>245</v>
      </c>
      <c r="D25" s="141" t="s">
        <v>193</v>
      </c>
      <c r="E25" s="142" t="s">
        <v>116</v>
      </c>
      <c r="F25" s="164"/>
      <c r="G25" s="251" t="s">
        <v>344</v>
      </c>
      <c r="H25" s="256" t="s">
        <v>17</v>
      </c>
      <c r="I25" s="483" t="s">
        <v>385</v>
      </c>
      <c r="J25" s="516">
        <v>7</v>
      </c>
      <c r="K25" s="520" t="str">
        <f t="shared" si="45"/>
        <v>7.0</v>
      </c>
      <c r="L25" s="365" t="str">
        <f t="shared" si="46"/>
        <v>B</v>
      </c>
      <c r="M25" s="127">
        <f t="shared" si="47"/>
        <v>3</v>
      </c>
      <c r="N25" s="70" t="str">
        <f t="shared" si="48"/>
        <v>3.0</v>
      </c>
      <c r="O25" s="487"/>
      <c r="P25" s="205"/>
      <c r="Q25" s="8" t="str">
        <f t="shared" si="0"/>
        <v>F</v>
      </c>
      <c r="R25" s="7">
        <f t="shared" si="1"/>
        <v>0</v>
      </c>
      <c r="S25" s="70" t="str">
        <f t="shared" si="2"/>
        <v>0.0</v>
      </c>
      <c r="T25" s="175">
        <v>7.3</v>
      </c>
      <c r="U25" s="135">
        <v>7</v>
      </c>
      <c r="V25" s="137"/>
      <c r="W25" s="5">
        <f t="shared" si="3"/>
        <v>7.1</v>
      </c>
      <c r="X25" s="6">
        <f t="shared" si="4"/>
        <v>7.1</v>
      </c>
      <c r="Y25" s="196" t="str">
        <f t="shared" si="5"/>
        <v>7.1</v>
      </c>
      <c r="Z25" s="8" t="str">
        <f t="shared" si="6"/>
        <v>B</v>
      </c>
      <c r="AA25" s="7">
        <f t="shared" si="7"/>
        <v>3</v>
      </c>
      <c r="AB25" s="7" t="str">
        <f t="shared" si="8"/>
        <v>3.0</v>
      </c>
      <c r="AC25" s="9">
        <v>3</v>
      </c>
      <c r="AD25" s="29">
        <v>3</v>
      </c>
      <c r="AE25" s="175">
        <v>8.1999999999999993</v>
      </c>
      <c r="AF25" s="153">
        <v>8</v>
      </c>
      <c r="AG25" s="137"/>
      <c r="AH25" s="56">
        <f t="shared" si="9"/>
        <v>8.1</v>
      </c>
      <c r="AI25" s="57">
        <f t="shared" si="10"/>
        <v>8.1</v>
      </c>
      <c r="AJ25" s="203" t="str">
        <f t="shared" si="11"/>
        <v>8.1</v>
      </c>
      <c r="AK25" s="54" t="str">
        <f t="shared" si="12"/>
        <v>B+</v>
      </c>
      <c r="AL25" s="58">
        <f t="shared" si="13"/>
        <v>3.5</v>
      </c>
      <c r="AM25" s="58" t="str">
        <f t="shared" si="14"/>
        <v>3.5</v>
      </c>
      <c r="AN25" s="120">
        <v>3</v>
      </c>
      <c r="AO25" s="94">
        <v>3</v>
      </c>
      <c r="AP25" s="173">
        <v>5</v>
      </c>
      <c r="AQ25" s="135">
        <v>6</v>
      </c>
      <c r="AR25" s="137"/>
      <c r="AS25" s="5">
        <f t="shared" si="15"/>
        <v>5.6</v>
      </c>
      <c r="AT25" s="26">
        <f t="shared" si="16"/>
        <v>5.6</v>
      </c>
      <c r="AU25" s="196" t="str">
        <f t="shared" si="17"/>
        <v>5.6</v>
      </c>
      <c r="AV25" s="128" t="str">
        <f t="shared" si="18"/>
        <v>C</v>
      </c>
      <c r="AW25" s="127">
        <f t="shared" si="19"/>
        <v>2</v>
      </c>
      <c r="AX25" s="127" t="str">
        <f t="shared" si="20"/>
        <v>2.0</v>
      </c>
      <c r="AY25" s="9">
        <v>3</v>
      </c>
      <c r="AZ25" s="29">
        <v>3</v>
      </c>
      <c r="BA25" s="179">
        <v>8.3000000000000007</v>
      </c>
      <c r="BB25" s="153">
        <v>8</v>
      </c>
      <c r="BC25" s="137"/>
      <c r="BD25" s="5">
        <f t="shared" si="21"/>
        <v>8.1</v>
      </c>
      <c r="BE25" s="6">
        <f t="shared" si="22"/>
        <v>8.1</v>
      </c>
      <c r="BF25" s="196" t="str">
        <f t="shared" si="23"/>
        <v>8.1</v>
      </c>
      <c r="BG25" s="8" t="str">
        <f t="shared" si="24"/>
        <v>B+</v>
      </c>
      <c r="BH25" s="7">
        <f t="shared" si="25"/>
        <v>3.5</v>
      </c>
      <c r="BI25" s="7" t="str">
        <f t="shared" si="26"/>
        <v>3.5</v>
      </c>
      <c r="BJ25" s="9">
        <v>4</v>
      </c>
      <c r="BK25" s="29">
        <v>4</v>
      </c>
      <c r="BL25" s="81">
        <v>7.6</v>
      </c>
      <c r="BM25" s="82">
        <v>5</v>
      </c>
      <c r="BN25" s="82"/>
      <c r="BO25" s="5">
        <f t="shared" si="27"/>
        <v>6</v>
      </c>
      <c r="BP25" s="26">
        <f t="shared" si="28"/>
        <v>6</v>
      </c>
      <c r="BQ25" s="196" t="str">
        <f t="shared" si="29"/>
        <v>6.0</v>
      </c>
      <c r="BR25" s="128" t="str">
        <f t="shared" si="30"/>
        <v>C</v>
      </c>
      <c r="BS25" s="7">
        <f t="shared" si="31"/>
        <v>2</v>
      </c>
      <c r="BT25" s="7" t="str">
        <f t="shared" si="32"/>
        <v>2.0</v>
      </c>
      <c r="BU25" s="9">
        <v>3</v>
      </c>
      <c r="BV25" s="28">
        <v>3</v>
      </c>
      <c r="BW25" s="179">
        <v>7.3</v>
      </c>
      <c r="BX25" s="183">
        <v>8</v>
      </c>
      <c r="BY25" s="183"/>
      <c r="BZ25" s="5">
        <f t="shared" si="33"/>
        <v>7.7</v>
      </c>
      <c r="CA25" s="26">
        <f t="shared" si="34"/>
        <v>7.7</v>
      </c>
      <c r="CB25" s="196" t="str">
        <f t="shared" si="35"/>
        <v>7.7</v>
      </c>
      <c r="CC25" s="24" t="str">
        <f t="shared" si="36"/>
        <v>B</v>
      </c>
      <c r="CD25" s="25">
        <f t="shared" si="37"/>
        <v>3</v>
      </c>
      <c r="CE25" s="25" t="str">
        <f t="shared" si="38"/>
        <v>3.0</v>
      </c>
      <c r="CF25" s="9">
        <v>2</v>
      </c>
      <c r="CG25" s="28">
        <v>2</v>
      </c>
      <c r="CH25" s="119">
        <f t="shared" si="39"/>
        <v>18</v>
      </c>
      <c r="CI25" s="117">
        <f t="shared" si="40"/>
        <v>2.8611111111111112</v>
      </c>
      <c r="CJ25" s="112" t="str">
        <f t="shared" si="41"/>
        <v>2.86</v>
      </c>
      <c r="CK25" s="113" t="str">
        <f t="shared" si="49"/>
        <v>Lên lớp</v>
      </c>
      <c r="CL25" s="114">
        <f t="shared" si="42"/>
        <v>18</v>
      </c>
      <c r="CM25" s="115">
        <f t="shared" si="43"/>
        <v>2.8611111111111112</v>
      </c>
      <c r="CN25" s="113" t="str">
        <f t="shared" si="44"/>
        <v>Lên lớp</v>
      </c>
      <c r="CO25" s="89"/>
    </row>
    <row r="26" spans="1:93" ht="18.75" customHeight="1">
      <c r="A26" s="138">
        <v>26</v>
      </c>
      <c r="B26" s="138" t="s">
        <v>99</v>
      </c>
      <c r="C26" s="139" t="s">
        <v>246</v>
      </c>
      <c r="D26" s="141" t="s">
        <v>247</v>
      </c>
      <c r="E26" s="142" t="s">
        <v>248</v>
      </c>
      <c r="F26" s="164"/>
      <c r="G26" s="251" t="s">
        <v>345</v>
      </c>
      <c r="H26" s="253" t="s">
        <v>16</v>
      </c>
      <c r="I26" s="483" t="s">
        <v>50</v>
      </c>
      <c r="J26" s="516">
        <v>6.3</v>
      </c>
      <c r="K26" s="520" t="str">
        <f t="shared" si="45"/>
        <v>6.3</v>
      </c>
      <c r="L26" s="365" t="str">
        <f t="shared" si="46"/>
        <v>C</v>
      </c>
      <c r="M26" s="127">
        <f t="shared" si="47"/>
        <v>2</v>
      </c>
      <c r="N26" s="70" t="str">
        <f t="shared" si="48"/>
        <v>2.0</v>
      </c>
      <c r="O26" s="487"/>
      <c r="P26" s="205"/>
      <c r="Q26" s="8" t="str">
        <f t="shared" si="0"/>
        <v>F</v>
      </c>
      <c r="R26" s="7">
        <f t="shared" si="1"/>
        <v>0</v>
      </c>
      <c r="S26" s="70" t="str">
        <f t="shared" si="2"/>
        <v>0.0</v>
      </c>
      <c r="T26" s="175">
        <v>7.8</v>
      </c>
      <c r="U26" s="135">
        <v>6</v>
      </c>
      <c r="V26" s="137"/>
      <c r="W26" s="5">
        <f t="shared" si="3"/>
        <v>6.7</v>
      </c>
      <c r="X26" s="6">
        <f t="shared" si="4"/>
        <v>6.7</v>
      </c>
      <c r="Y26" s="196" t="str">
        <f t="shared" si="5"/>
        <v>6.7</v>
      </c>
      <c r="Z26" s="8" t="str">
        <f t="shared" si="6"/>
        <v>C+</v>
      </c>
      <c r="AA26" s="7">
        <f t="shared" si="7"/>
        <v>2.5</v>
      </c>
      <c r="AB26" s="7" t="str">
        <f t="shared" si="8"/>
        <v>2.5</v>
      </c>
      <c r="AC26" s="9">
        <v>3</v>
      </c>
      <c r="AD26" s="29">
        <v>3</v>
      </c>
      <c r="AE26" s="175">
        <v>7.4</v>
      </c>
      <c r="AF26" s="153">
        <v>8</v>
      </c>
      <c r="AG26" s="137"/>
      <c r="AH26" s="56">
        <f t="shared" si="9"/>
        <v>7.8</v>
      </c>
      <c r="AI26" s="57">
        <f t="shared" si="10"/>
        <v>7.8</v>
      </c>
      <c r="AJ26" s="203" t="str">
        <f t="shared" si="11"/>
        <v>7.8</v>
      </c>
      <c r="AK26" s="54" t="str">
        <f t="shared" si="12"/>
        <v>B</v>
      </c>
      <c r="AL26" s="58">
        <f t="shared" si="13"/>
        <v>3</v>
      </c>
      <c r="AM26" s="58" t="str">
        <f t="shared" si="14"/>
        <v>3.0</v>
      </c>
      <c r="AN26" s="120">
        <v>3</v>
      </c>
      <c r="AO26" s="94">
        <v>3</v>
      </c>
      <c r="AP26" s="173">
        <v>6.2</v>
      </c>
      <c r="AQ26" s="445"/>
      <c r="AR26" s="445"/>
      <c r="AS26" s="5">
        <f t="shared" si="15"/>
        <v>2.5</v>
      </c>
      <c r="AT26" s="26">
        <f t="shared" si="16"/>
        <v>2.5</v>
      </c>
      <c r="AU26" s="196" t="str">
        <f t="shared" si="17"/>
        <v>2.5</v>
      </c>
      <c r="AV26" s="128" t="str">
        <f t="shared" si="18"/>
        <v>F</v>
      </c>
      <c r="AW26" s="127">
        <f t="shared" si="19"/>
        <v>0</v>
      </c>
      <c r="AX26" s="127" t="str">
        <f t="shared" si="20"/>
        <v>0.0</v>
      </c>
      <c r="AY26" s="9">
        <v>3</v>
      </c>
      <c r="AZ26" s="29"/>
      <c r="BA26" s="179">
        <v>7.3</v>
      </c>
      <c r="BB26" s="153">
        <v>3</v>
      </c>
      <c r="BC26" s="137"/>
      <c r="BD26" s="5">
        <f t="shared" si="21"/>
        <v>4.7</v>
      </c>
      <c r="BE26" s="6">
        <f t="shared" si="22"/>
        <v>4.7</v>
      </c>
      <c r="BF26" s="196" t="str">
        <f t="shared" si="23"/>
        <v>4.7</v>
      </c>
      <c r="BG26" s="8" t="str">
        <f t="shared" si="24"/>
        <v>D</v>
      </c>
      <c r="BH26" s="7">
        <f t="shared" si="25"/>
        <v>1</v>
      </c>
      <c r="BI26" s="7" t="str">
        <f t="shared" si="26"/>
        <v>1.0</v>
      </c>
      <c r="BJ26" s="9">
        <v>4</v>
      </c>
      <c r="BK26" s="29">
        <v>4</v>
      </c>
      <c r="BL26" s="81">
        <v>5.0999999999999996</v>
      </c>
      <c r="BM26" s="82">
        <v>5</v>
      </c>
      <c r="BN26" s="82"/>
      <c r="BO26" s="5">
        <f t="shared" si="27"/>
        <v>5</v>
      </c>
      <c r="BP26" s="26">
        <f t="shared" si="28"/>
        <v>5</v>
      </c>
      <c r="BQ26" s="196" t="str">
        <f t="shared" si="29"/>
        <v>5.0</v>
      </c>
      <c r="BR26" s="128" t="str">
        <f t="shared" si="30"/>
        <v>D+</v>
      </c>
      <c r="BS26" s="7">
        <f t="shared" si="31"/>
        <v>1.5</v>
      </c>
      <c r="BT26" s="7" t="str">
        <f t="shared" si="32"/>
        <v>1.5</v>
      </c>
      <c r="BU26" s="9">
        <v>3</v>
      </c>
      <c r="BV26" s="28">
        <v>3</v>
      </c>
      <c r="BW26" s="179">
        <v>5.3</v>
      </c>
      <c r="BX26" s="183">
        <v>7</v>
      </c>
      <c r="BY26" s="183"/>
      <c r="BZ26" s="5">
        <f t="shared" si="33"/>
        <v>6.3</v>
      </c>
      <c r="CA26" s="26">
        <f t="shared" si="34"/>
        <v>6.3</v>
      </c>
      <c r="CB26" s="196" t="str">
        <f t="shared" si="35"/>
        <v>6.3</v>
      </c>
      <c r="CC26" s="24" t="str">
        <f t="shared" si="36"/>
        <v>C</v>
      </c>
      <c r="CD26" s="25">
        <f t="shared" si="37"/>
        <v>2</v>
      </c>
      <c r="CE26" s="25" t="str">
        <f t="shared" si="38"/>
        <v>2.0</v>
      </c>
      <c r="CF26" s="9">
        <v>2</v>
      </c>
      <c r="CG26" s="28">
        <v>2</v>
      </c>
      <c r="CH26" s="119">
        <f t="shared" si="39"/>
        <v>18</v>
      </c>
      <c r="CI26" s="117">
        <f t="shared" si="40"/>
        <v>1.6111111111111112</v>
      </c>
      <c r="CJ26" s="112" t="str">
        <f t="shared" si="41"/>
        <v>1.61</v>
      </c>
      <c r="CK26" s="113" t="str">
        <f t="shared" si="49"/>
        <v>Lên lớp</v>
      </c>
      <c r="CL26" s="114">
        <f t="shared" si="42"/>
        <v>15</v>
      </c>
      <c r="CM26" s="115">
        <f t="shared" si="43"/>
        <v>1.9333333333333333</v>
      </c>
      <c r="CN26" s="113" t="str">
        <f t="shared" si="44"/>
        <v>Lên lớp</v>
      </c>
      <c r="CO26" s="89"/>
    </row>
    <row r="27" spans="1:93" ht="18.75" customHeight="1">
      <c r="A27" s="138">
        <v>27</v>
      </c>
      <c r="B27" s="138" t="s">
        <v>99</v>
      </c>
      <c r="C27" s="139" t="s">
        <v>249</v>
      </c>
      <c r="D27" s="141" t="s">
        <v>250</v>
      </c>
      <c r="E27" s="142" t="s">
        <v>38</v>
      </c>
      <c r="F27" s="164"/>
      <c r="G27" s="251" t="s">
        <v>346</v>
      </c>
      <c r="H27" s="253" t="s">
        <v>16</v>
      </c>
      <c r="I27" s="483" t="s">
        <v>50</v>
      </c>
      <c r="J27" s="516">
        <v>6.3</v>
      </c>
      <c r="K27" s="520" t="str">
        <f t="shared" si="45"/>
        <v>6.3</v>
      </c>
      <c r="L27" s="365" t="str">
        <f t="shared" si="46"/>
        <v>C</v>
      </c>
      <c r="M27" s="127">
        <f t="shared" si="47"/>
        <v>2</v>
      </c>
      <c r="N27" s="70" t="str">
        <f t="shared" si="48"/>
        <v>2.0</v>
      </c>
      <c r="O27" s="487"/>
      <c r="P27" s="205"/>
      <c r="Q27" s="8" t="str">
        <f t="shared" si="0"/>
        <v>F</v>
      </c>
      <c r="R27" s="7">
        <f t="shared" si="1"/>
        <v>0</v>
      </c>
      <c r="S27" s="70" t="str">
        <f t="shared" si="2"/>
        <v>0.0</v>
      </c>
      <c r="T27" s="175">
        <v>6.7</v>
      </c>
      <c r="U27" s="135">
        <v>7</v>
      </c>
      <c r="V27" s="137"/>
      <c r="W27" s="5">
        <f t="shared" si="3"/>
        <v>6.9</v>
      </c>
      <c r="X27" s="6">
        <f t="shared" si="4"/>
        <v>6.9</v>
      </c>
      <c r="Y27" s="196" t="str">
        <f t="shared" si="5"/>
        <v>6.9</v>
      </c>
      <c r="Z27" s="8" t="str">
        <f t="shared" si="6"/>
        <v>C+</v>
      </c>
      <c r="AA27" s="7">
        <f t="shared" si="7"/>
        <v>2.5</v>
      </c>
      <c r="AB27" s="7" t="str">
        <f t="shared" si="8"/>
        <v>2.5</v>
      </c>
      <c r="AC27" s="9">
        <v>3</v>
      </c>
      <c r="AD27" s="29">
        <v>3</v>
      </c>
      <c r="AE27" s="182">
        <v>7.8</v>
      </c>
      <c r="AF27" s="153">
        <v>8</v>
      </c>
      <c r="AG27" s="137"/>
      <c r="AH27" s="56">
        <f t="shared" si="9"/>
        <v>7.9</v>
      </c>
      <c r="AI27" s="57">
        <f t="shared" si="10"/>
        <v>7.9</v>
      </c>
      <c r="AJ27" s="203" t="str">
        <f t="shared" si="11"/>
        <v>7.9</v>
      </c>
      <c r="AK27" s="54" t="str">
        <f t="shared" si="12"/>
        <v>B</v>
      </c>
      <c r="AL27" s="58">
        <f t="shared" si="13"/>
        <v>3</v>
      </c>
      <c r="AM27" s="58" t="str">
        <f t="shared" si="14"/>
        <v>3.0</v>
      </c>
      <c r="AN27" s="120">
        <v>3</v>
      </c>
      <c r="AO27" s="94">
        <v>3</v>
      </c>
      <c r="AP27" s="173">
        <v>6.4</v>
      </c>
      <c r="AQ27" s="135">
        <v>6</v>
      </c>
      <c r="AR27" s="137"/>
      <c r="AS27" s="5">
        <f t="shared" si="15"/>
        <v>6.2</v>
      </c>
      <c r="AT27" s="26">
        <f t="shared" si="16"/>
        <v>6.2</v>
      </c>
      <c r="AU27" s="196" t="str">
        <f t="shared" si="17"/>
        <v>6.2</v>
      </c>
      <c r="AV27" s="128" t="str">
        <f t="shared" si="18"/>
        <v>C</v>
      </c>
      <c r="AW27" s="127">
        <f t="shared" si="19"/>
        <v>2</v>
      </c>
      <c r="AX27" s="127" t="str">
        <f t="shared" si="20"/>
        <v>2.0</v>
      </c>
      <c r="AY27" s="9">
        <v>3</v>
      </c>
      <c r="AZ27" s="29">
        <v>3</v>
      </c>
      <c r="BA27" s="179">
        <v>8</v>
      </c>
      <c r="BB27" s="153">
        <v>6</v>
      </c>
      <c r="BC27" s="137"/>
      <c r="BD27" s="5">
        <f t="shared" si="21"/>
        <v>6.8</v>
      </c>
      <c r="BE27" s="6">
        <f t="shared" si="22"/>
        <v>6.8</v>
      </c>
      <c r="BF27" s="196" t="str">
        <f t="shared" si="23"/>
        <v>6.8</v>
      </c>
      <c r="BG27" s="8" t="str">
        <f t="shared" si="24"/>
        <v>C+</v>
      </c>
      <c r="BH27" s="7">
        <f t="shared" si="25"/>
        <v>2.5</v>
      </c>
      <c r="BI27" s="7" t="str">
        <f t="shared" si="26"/>
        <v>2.5</v>
      </c>
      <c r="BJ27" s="9">
        <v>4</v>
      </c>
      <c r="BK27" s="29">
        <v>4</v>
      </c>
      <c r="BL27" s="81">
        <v>7.1</v>
      </c>
      <c r="BM27" s="82">
        <v>3</v>
      </c>
      <c r="BN27" s="82"/>
      <c r="BO27" s="5">
        <f t="shared" si="27"/>
        <v>4.5999999999999996</v>
      </c>
      <c r="BP27" s="26">
        <f t="shared" si="28"/>
        <v>4.5999999999999996</v>
      </c>
      <c r="BQ27" s="196" t="str">
        <f t="shared" si="29"/>
        <v>4.6</v>
      </c>
      <c r="BR27" s="128" t="str">
        <f t="shared" si="30"/>
        <v>D</v>
      </c>
      <c r="BS27" s="7">
        <f t="shared" si="31"/>
        <v>1</v>
      </c>
      <c r="BT27" s="7" t="str">
        <f t="shared" si="32"/>
        <v>1.0</v>
      </c>
      <c r="BU27" s="9">
        <v>3</v>
      </c>
      <c r="BV27" s="28">
        <v>3</v>
      </c>
      <c r="BW27" s="179">
        <v>5.7</v>
      </c>
      <c r="BX27" s="183">
        <v>5</v>
      </c>
      <c r="BY27" s="183"/>
      <c r="BZ27" s="5">
        <f t="shared" si="33"/>
        <v>5.3</v>
      </c>
      <c r="CA27" s="26">
        <f t="shared" si="34"/>
        <v>5.3</v>
      </c>
      <c r="CB27" s="196" t="str">
        <f t="shared" si="35"/>
        <v>5.3</v>
      </c>
      <c r="CC27" s="24" t="str">
        <f t="shared" si="36"/>
        <v>D+</v>
      </c>
      <c r="CD27" s="25">
        <f t="shared" si="37"/>
        <v>1.5</v>
      </c>
      <c r="CE27" s="25" t="str">
        <f t="shared" si="38"/>
        <v>1.5</v>
      </c>
      <c r="CF27" s="9">
        <v>2</v>
      </c>
      <c r="CG27" s="28">
        <v>2</v>
      </c>
      <c r="CH27" s="119">
        <f t="shared" si="39"/>
        <v>18</v>
      </c>
      <c r="CI27" s="117">
        <f t="shared" si="40"/>
        <v>2.1388888888888888</v>
      </c>
      <c r="CJ27" s="112" t="str">
        <f t="shared" si="41"/>
        <v>2.14</v>
      </c>
      <c r="CK27" s="113" t="str">
        <f t="shared" si="49"/>
        <v>Lên lớp</v>
      </c>
      <c r="CL27" s="114">
        <f t="shared" si="42"/>
        <v>18</v>
      </c>
      <c r="CM27" s="115">
        <f t="shared" si="43"/>
        <v>2.1388888888888888</v>
      </c>
      <c r="CN27" s="113" t="str">
        <f t="shared" si="44"/>
        <v>Lên lớp</v>
      </c>
      <c r="CO27" s="89"/>
    </row>
    <row r="28" spans="1:93" ht="18.75" customHeight="1">
      <c r="A28" s="138">
        <v>28</v>
      </c>
      <c r="B28" s="138" t="s">
        <v>99</v>
      </c>
      <c r="C28" s="139" t="s">
        <v>251</v>
      </c>
      <c r="D28" s="141" t="s">
        <v>213</v>
      </c>
      <c r="E28" s="142" t="s">
        <v>37</v>
      </c>
      <c r="F28" s="164"/>
      <c r="G28" s="251" t="s">
        <v>347</v>
      </c>
      <c r="H28" s="253" t="s">
        <v>16</v>
      </c>
      <c r="I28" s="483" t="s">
        <v>44</v>
      </c>
      <c r="J28" s="516">
        <v>6.3</v>
      </c>
      <c r="K28" s="520" t="str">
        <f t="shared" si="45"/>
        <v>6.3</v>
      </c>
      <c r="L28" s="365" t="str">
        <f t="shared" si="46"/>
        <v>C</v>
      </c>
      <c r="M28" s="127">
        <f t="shared" si="47"/>
        <v>2</v>
      </c>
      <c r="N28" s="70" t="str">
        <f t="shared" si="48"/>
        <v>2.0</v>
      </c>
      <c r="O28" s="487"/>
      <c r="P28" s="205"/>
      <c r="Q28" s="8" t="str">
        <f t="shared" si="0"/>
        <v>F</v>
      </c>
      <c r="R28" s="7">
        <f t="shared" si="1"/>
        <v>0</v>
      </c>
      <c r="S28" s="70" t="str">
        <f t="shared" si="2"/>
        <v>0.0</v>
      </c>
      <c r="T28" s="175">
        <v>6.2</v>
      </c>
      <c r="U28" s="135">
        <v>5</v>
      </c>
      <c r="V28" s="137"/>
      <c r="W28" s="5">
        <f t="shared" si="3"/>
        <v>5.5</v>
      </c>
      <c r="X28" s="6">
        <f t="shared" si="4"/>
        <v>5.5</v>
      </c>
      <c r="Y28" s="196" t="str">
        <f t="shared" si="5"/>
        <v>5.5</v>
      </c>
      <c r="Z28" s="8" t="str">
        <f t="shared" si="6"/>
        <v>C</v>
      </c>
      <c r="AA28" s="7">
        <f t="shared" si="7"/>
        <v>2</v>
      </c>
      <c r="AB28" s="7" t="str">
        <f t="shared" si="8"/>
        <v>2.0</v>
      </c>
      <c r="AC28" s="9">
        <v>3</v>
      </c>
      <c r="AD28" s="29">
        <v>3</v>
      </c>
      <c r="AE28" s="182">
        <v>5.4</v>
      </c>
      <c r="AF28" s="153">
        <v>6</v>
      </c>
      <c r="AG28" s="137"/>
      <c r="AH28" s="56">
        <f t="shared" si="9"/>
        <v>5.8</v>
      </c>
      <c r="AI28" s="57">
        <f t="shared" si="10"/>
        <v>5.8</v>
      </c>
      <c r="AJ28" s="203" t="str">
        <f t="shared" si="11"/>
        <v>5.8</v>
      </c>
      <c r="AK28" s="54" t="str">
        <f t="shared" si="12"/>
        <v>C</v>
      </c>
      <c r="AL28" s="58">
        <f t="shared" si="13"/>
        <v>2</v>
      </c>
      <c r="AM28" s="58" t="str">
        <f t="shared" si="14"/>
        <v>2.0</v>
      </c>
      <c r="AN28" s="120">
        <v>3</v>
      </c>
      <c r="AO28" s="94">
        <v>3</v>
      </c>
      <c r="AP28" s="173">
        <v>5</v>
      </c>
      <c r="AQ28" s="135">
        <v>4</v>
      </c>
      <c r="AR28" s="137"/>
      <c r="AS28" s="5">
        <f t="shared" si="15"/>
        <v>4.4000000000000004</v>
      </c>
      <c r="AT28" s="26">
        <f t="shared" si="16"/>
        <v>4.4000000000000004</v>
      </c>
      <c r="AU28" s="196" t="str">
        <f t="shared" si="17"/>
        <v>4.4</v>
      </c>
      <c r="AV28" s="128" t="str">
        <f t="shared" si="18"/>
        <v>D</v>
      </c>
      <c r="AW28" s="127">
        <f t="shared" si="19"/>
        <v>1</v>
      </c>
      <c r="AX28" s="127" t="str">
        <f t="shared" si="20"/>
        <v>1.0</v>
      </c>
      <c r="AY28" s="9">
        <v>3</v>
      </c>
      <c r="AZ28" s="29">
        <v>3</v>
      </c>
      <c r="BA28" s="179">
        <v>8.3000000000000007</v>
      </c>
      <c r="BB28" s="153">
        <v>6</v>
      </c>
      <c r="BC28" s="137"/>
      <c r="BD28" s="5">
        <f t="shared" si="21"/>
        <v>6.9</v>
      </c>
      <c r="BE28" s="6">
        <f t="shared" si="22"/>
        <v>6.9</v>
      </c>
      <c r="BF28" s="196" t="str">
        <f t="shared" si="23"/>
        <v>6.9</v>
      </c>
      <c r="BG28" s="8" t="str">
        <f t="shared" si="24"/>
        <v>C+</v>
      </c>
      <c r="BH28" s="7">
        <f t="shared" si="25"/>
        <v>2.5</v>
      </c>
      <c r="BI28" s="7" t="str">
        <f t="shared" si="26"/>
        <v>2.5</v>
      </c>
      <c r="BJ28" s="9">
        <v>4</v>
      </c>
      <c r="BK28" s="29">
        <v>4</v>
      </c>
      <c r="BL28" s="81">
        <v>5.0999999999999996</v>
      </c>
      <c r="BM28" s="82">
        <v>5</v>
      </c>
      <c r="BN28" s="82"/>
      <c r="BO28" s="5">
        <f t="shared" si="27"/>
        <v>5</v>
      </c>
      <c r="BP28" s="26">
        <f t="shared" si="28"/>
        <v>5</v>
      </c>
      <c r="BQ28" s="196" t="str">
        <f t="shared" si="29"/>
        <v>5.0</v>
      </c>
      <c r="BR28" s="128" t="str">
        <f t="shared" si="30"/>
        <v>D+</v>
      </c>
      <c r="BS28" s="7">
        <f t="shared" si="31"/>
        <v>1.5</v>
      </c>
      <c r="BT28" s="7" t="str">
        <f t="shared" si="32"/>
        <v>1.5</v>
      </c>
      <c r="BU28" s="9">
        <v>3</v>
      </c>
      <c r="BV28" s="28">
        <v>3</v>
      </c>
      <c r="BW28" s="179">
        <v>7.3</v>
      </c>
      <c r="BX28" s="183">
        <v>5</v>
      </c>
      <c r="BY28" s="183"/>
      <c r="BZ28" s="5">
        <f t="shared" si="33"/>
        <v>5.9</v>
      </c>
      <c r="CA28" s="26">
        <f t="shared" si="34"/>
        <v>5.9</v>
      </c>
      <c r="CB28" s="196" t="str">
        <f t="shared" si="35"/>
        <v>5.9</v>
      </c>
      <c r="CC28" s="24" t="str">
        <f t="shared" si="36"/>
        <v>C</v>
      </c>
      <c r="CD28" s="25">
        <f t="shared" si="37"/>
        <v>2</v>
      </c>
      <c r="CE28" s="25" t="str">
        <f t="shared" si="38"/>
        <v>2.0</v>
      </c>
      <c r="CF28" s="9">
        <v>2</v>
      </c>
      <c r="CG28" s="28">
        <v>2</v>
      </c>
      <c r="CH28" s="119">
        <f t="shared" si="39"/>
        <v>18</v>
      </c>
      <c r="CI28" s="117">
        <f t="shared" si="40"/>
        <v>1.8611111111111112</v>
      </c>
      <c r="CJ28" s="112" t="str">
        <f t="shared" si="41"/>
        <v>1.86</v>
      </c>
      <c r="CK28" s="113" t="str">
        <f t="shared" si="49"/>
        <v>Lên lớp</v>
      </c>
      <c r="CL28" s="114">
        <f t="shared" si="42"/>
        <v>18</v>
      </c>
      <c r="CM28" s="115">
        <f t="shared" si="43"/>
        <v>1.8611111111111112</v>
      </c>
      <c r="CN28" s="113" t="str">
        <f t="shared" si="44"/>
        <v>Lên lớp</v>
      </c>
      <c r="CO28" s="89"/>
    </row>
    <row r="29" spans="1:93" ht="18.75" customHeight="1">
      <c r="A29" s="138">
        <v>29</v>
      </c>
      <c r="B29" s="138" t="s">
        <v>99</v>
      </c>
      <c r="C29" s="139" t="s">
        <v>252</v>
      </c>
      <c r="D29" s="141" t="s">
        <v>253</v>
      </c>
      <c r="E29" s="142" t="s">
        <v>254</v>
      </c>
      <c r="F29" s="164"/>
      <c r="G29" s="251" t="s">
        <v>348</v>
      </c>
      <c r="H29" s="253" t="s">
        <v>16</v>
      </c>
      <c r="I29" s="483" t="s">
        <v>24</v>
      </c>
      <c r="J29" s="521"/>
      <c r="K29" s="520" t="str">
        <f t="shared" si="45"/>
        <v>0.0</v>
      </c>
      <c r="L29" s="365" t="str">
        <f t="shared" si="46"/>
        <v>F</v>
      </c>
      <c r="M29" s="127">
        <f t="shared" si="47"/>
        <v>0</v>
      </c>
      <c r="N29" s="70" t="str">
        <f t="shared" si="48"/>
        <v>0.0</v>
      </c>
      <c r="O29" s="487"/>
      <c r="P29" s="205"/>
      <c r="Q29" s="8" t="str">
        <f t="shared" si="0"/>
        <v>F</v>
      </c>
      <c r="R29" s="7">
        <f t="shared" si="1"/>
        <v>0</v>
      </c>
      <c r="S29" s="70" t="str">
        <f t="shared" si="2"/>
        <v>0.0</v>
      </c>
      <c r="T29" s="175">
        <v>6</v>
      </c>
      <c r="U29" s="135">
        <v>6</v>
      </c>
      <c r="V29" s="135"/>
      <c r="W29" s="5">
        <f t="shared" si="3"/>
        <v>6</v>
      </c>
      <c r="X29" s="6">
        <f t="shared" si="4"/>
        <v>6</v>
      </c>
      <c r="Y29" s="196" t="str">
        <f t="shared" si="5"/>
        <v>6.0</v>
      </c>
      <c r="Z29" s="8" t="str">
        <f t="shared" si="6"/>
        <v>C</v>
      </c>
      <c r="AA29" s="7">
        <f t="shared" si="7"/>
        <v>2</v>
      </c>
      <c r="AB29" s="7" t="str">
        <f t="shared" si="8"/>
        <v>2.0</v>
      </c>
      <c r="AC29" s="9">
        <v>3</v>
      </c>
      <c r="AD29" s="29">
        <v>3</v>
      </c>
      <c r="AE29" s="182">
        <v>6.4</v>
      </c>
      <c r="AF29" s="153">
        <v>7</v>
      </c>
      <c r="AG29" s="135"/>
      <c r="AH29" s="56">
        <f t="shared" si="9"/>
        <v>6.8</v>
      </c>
      <c r="AI29" s="57">
        <f t="shared" si="10"/>
        <v>6.8</v>
      </c>
      <c r="AJ29" s="203" t="str">
        <f t="shared" si="11"/>
        <v>6.8</v>
      </c>
      <c r="AK29" s="54" t="str">
        <f t="shared" si="12"/>
        <v>C+</v>
      </c>
      <c r="AL29" s="58">
        <f t="shared" si="13"/>
        <v>2.5</v>
      </c>
      <c r="AM29" s="58" t="str">
        <f t="shared" si="14"/>
        <v>2.5</v>
      </c>
      <c r="AN29" s="120">
        <v>3</v>
      </c>
      <c r="AO29" s="94">
        <v>3</v>
      </c>
      <c r="AP29" s="173">
        <v>6</v>
      </c>
      <c r="AQ29" s="135">
        <v>6</v>
      </c>
      <c r="AR29" s="137"/>
      <c r="AS29" s="5">
        <f t="shared" si="15"/>
        <v>6</v>
      </c>
      <c r="AT29" s="26">
        <f t="shared" si="16"/>
        <v>6</v>
      </c>
      <c r="AU29" s="196" t="str">
        <f t="shared" si="17"/>
        <v>6.0</v>
      </c>
      <c r="AV29" s="128" t="str">
        <f t="shared" si="18"/>
        <v>C</v>
      </c>
      <c r="AW29" s="127">
        <f t="shared" si="19"/>
        <v>2</v>
      </c>
      <c r="AX29" s="127" t="str">
        <f t="shared" si="20"/>
        <v>2.0</v>
      </c>
      <c r="AY29" s="9">
        <v>3</v>
      </c>
      <c r="AZ29" s="29">
        <v>3</v>
      </c>
      <c r="BA29" s="179">
        <v>8</v>
      </c>
      <c r="BB29" s="153">
        <v>7</v>
      </c>
      <c r="BC29" s="137"/>
      <c r="BD29" s="5">
        <f t="shared" si="21"/>
        <v>7.4</v>
      </c>
      <c r="BE29" s="6">
        <f t="shared" si="22"/>
        <v>7.4</v>
      </c>
      <c r="BF29" s="196" t="str">
        <f t="shared" si="23"/>
        <v>7.4</v>
      </c>
      <c r="BG29" s="8" t="str">
        <f t="shared" si="24"/>
        <v>B</v>
      </c>
      <c r="BH29" s="7">
        <f t="shared" si="25"/>
        <v>3</v>
      </c>
      <c r="BI29" s="7" t="str">
        <f t="shared" si="26"/>
        <v>3.0</v>
      </c>
      <c r="BJ29" s="9">
        <v>4</v>
      </c>
      <c r="BK29" s="29">
        <v>4</v>
      </c>
      <c r="BL29" s="81">
        <v>6.4</v>
      </c>
      <c r="BM29" s="82">
        <v>5</v>
      </c>
      <c r="BN29" s="82"/>
      <c r="BO29" s="5">
        <f t="shared" si="27"/>
        <v>5.6</v>
      </c>
      <c r="BP29" s="26">
        <f t="shared" si="28"/>
        <v>5.6</v>
      </c>
      <c r="BQ29" s="196" t="str">
        <f t="shared" si="29"/>
        <v>5.6</v>
      </c>
      <c r="BR29" s="128" t="str">
        <f t="shared" si="30"/>
        <v>C</v>
      </c>
      <c r="BS29" s="7">
        <f t="shared" si="31"/>
        <v>2</v>
      </c>
      <c r="BT29" s="7" t="str">
        <f t="shared" si="32"/>
        <v>2.0</v>
      </c>
      <c r="BU29" s="9">
        <v>3</v>
      </c>
      <c r="BV29" s="28">
        <v>3</v>
      </c>
      <c r="BW29" s="179">
        <v>7</v>
      </c>
      <c r="BX29" s="183">
        <v>8</v>
      </c>
      <c r="BY29" s="183"/>
      <c r="BZ29" s="5">
        <f t="shared" si="33"/>
        <v>7.6</v>
      </c>
      <c r="CA29" s="26">
        <f t="shared" si="34"/>
        <v>7.6</v>
      </c>
      <c r="CB29" s="196" t="str">
        <f t="shared" si="35"/>
        <v>7.6</v>
      </c>
      <c r="CC29" s="24" t="str">
        <f t="shared" si="36"/>
        <v>B</v>
      </c>
      <c r="CD29" s="25">
        <f t="shared" si="37"/>
        <v>3</v>
      </c>
      <c r="CE29" s="25" t="str">
        <f t="shared" si="38"/>
        <v>3.0</v>
      </c>
      <c r="CF29" s="9">
        <v>2</v>
      </c>
      <c r="CG29" s="28">
        <v>2</v>
      </c>
      <c r="CH29" s="119">
        <f t="shared" si="39"/>
        <v>18</v>
      </c>
      <c r="CI29" s="117">
        <f t="shared" si="40"/>
        <v>2.4166666666666665</v>
      </c>
      <c r="CJ29" s="112" t="str">
        <f t="shared" si="41"/>
        <v>2.42</v>
      </c>
      <c r="CK29" s="113" t="str">
        <f t="shared" si="49"/>
        <v>Lên lớp</v>
      </c>
      <c r="CL29" s="114">
        <f t="shared" si="42"/>
        <v>18</v>
      </c>
      <c r="CM29" s="115">
        <f t="shared" si="43"/>
        <v>2.4166666666666665</v>
      </c>
      <c r="CN29" s="113" t="str">
        <f t="shared" si="44"/>
        <v>Lên lớp</v>
      </c>
      <c r="CO29" s="89"/>
    </row>
    <row r="30" spans="1:93" ht="18.75" customHeight="1">
      <c r="A30" s="138">
        <v>30</v>
      </c>
      <c r="B30" s="138" t="s">
        <v>99</v>
      </c>
      <c r="C30" s="139" t="s">
        <v>255</v>
      </c>
      <c r="D30" s="141" t="s">
        <v>213</v>
      </c>
      <c r="E30" s="142" t="s">
        <v>29</v>
      </c>
      <c r="F30" s="164"/>
      <c r="G30" s="251" t="s">
        <v>349</v>
      </c>
      <c r="H30" s="253" t="s">
        <v>16</v>
      </c>
      <c r="I30" s="483" t="s">
        <v>380</v>
      </c>
      <c r="J30" s="516">
        <v>6.8</v>
      </c>
      <c r="K30" s="520" t="str">
        <f t="shared" si="45"/>
        <v>6.8</v>
      </c>
      <c r="L30" s="365" t="str">
        <f t="shared" si="46"/>
        <v>C+</v>
      </c>
      <c r="M30" s="127">
        <f t="shared" si="47"/>
        <v>2.5</v>
      </c>
      <c r="N30" s="70" t="str">
        <f t="shared" si="48"/>
        <v>2.5</v>
      </c>
      <c r="O30" s="487"/>
      <c r="P30" s="205"/>
      <c r="Q30" s="8" t="str">
        <f t="shared" si="0"/>
        <v>F</v>
      </c>
      <c r="R30" s="7">
        <f t="shared" si="1"/>
        <v>0</v>
      </c>
      <c r="S30" s="70" t="str">
        <f t="shared" si="2"/>
        <v>0.0</v>
      </c>
      <c r="T30" s="175">
        <v>6.8</v>
      </c>
      <c r="U30" s="135">
        <v>5</v>
      </c>
      <c r="V30" s="137"/>
      <c r="W30" s="5">
        <f t="shared" si="3"/>
        <v>5.7</v>
      </c>
      <c r="X30" s="6">
        <f t="shared" si="4"/>
        <v>5.7</v>
      </c>
      <c r="Y30" s="196" t="str">
        <f t="shared" si="5"/>
        <v>5.7</v>
      </c>
      <c r="Z30" s="8" t="str">
        <f t="shared" si="6"/>
        <v>C</v>
      </c>
      <c r="AA30" s="7">
        <f t="shared" si="7"/>
        <v>2</v>
      </c>
      <c r="AB30" s="7" t="str">
        <f t="shared" si="8"/>
        <v>2.0</v>
      </c>
      <c r="AC30" s="9">
        <v>3</v>
      </c>
      <c r="AD30" s="29">
        <v>3</v>
      </c>
      <c r="AE30" s="175">
        <v>5.8</v>
      </c>
      <c r="AF30" s="358"/>
      <c r="AG30" s="135">
        <v>5</v>
      </c>
      <c r="AH30" s="56">
        <f t="shared" si="9"/>
        <v>2.2999999999999998</v>
      </c>
      <c r="AI30" s="57">
        <f t="shared" si="10"/>
        <v>5.3</v>
      </c>
      <c r="AJ30" s="203" t="str">
        <f t="shared" si="11"/>
        <v>5.3</v>
      </c>
      <c r="AK30" s="54" t="str">
        <f t="shared" si="12"/>
        <v>D+</v>
      </c>
      <c r="AL30" s="58">
        <f t="shared" si="13"/>
        <v>1.5</v>
      </c>
      <c r="AM30" s="58" t="str">
        <f t="shared" si="14"/>
        <v>1.5</v>
      </c>
      <c r="AN30" s="120">
        <v>3</v>
      </c>
      <c r="AO30" s="94">
        <v>3</v>
      </c>
      <c r="AP30" s="173">
        <v>9.3000000000000007</v>
      </c>
      <c r="AQ30" s="446"/>
      <c r="AR30" s="135">
        <v>8</v>
      </c>
      <c r="AS30" s="5">
        <f t="shared" si="15"/>
        <v>3.7</v>
      </c>
      <c r="AT30" s="26">
        <f t="shared" si="16"/>
        <v>8.5</v>
      </c>
      <c r="AU30" s="196" t="str">
        <f t="shared" si="17"/>
        <v>8.5</v>
      </c>
      <c r="AV30" s="128" t="str">
        <f t="shared" si="18"/>
        <v>A</v>
      </c>
      <c r="AW30" s="127">
        <f t="shared" si="19"/>
        <v>4</v>
      </c>
      <c r="AX30" s="127" t="str">
        <f t="shared" si="20"/>
        <v>4.0</v>
      </c>
      <c r="AY30" s="9">
        <v>3</v>
      </c>
      <c r="AZ30" s="29">
        <v>3</v>
      </c>
      <c r="BA30" s="179">
        <v>8.3000000000000007</v>
      </c>
      <c r="BB30" s="358"/>
      <c r="BC30" s="135">
        <v>6</v>
      </c>
      <c r="BD30" s="5">
        <f t="shared" si="21"/>
        <v>3.3</v>
      </c>
      <c r="BE30" s="6">
        <f t="shared" si="22"/>
        <v>6.9</v>
      </c>
      <c r="BF30" s="196" t="str">
        <f t="shared" si="23"/>
        <v>6.9</v>
      </c>
      <c r="BG30" s="8" t="str">
        <f t="shared" si="24"/>
        <v>C+</v>
      </c>
      <c r="BH30" s="7">
        <f t="shared" si="25"/>
        <v>2.5</v>
      </c>
      <c r="BI30" s="7" t="str">
        <f t="shared" si="26"/>
        <v>2.5</v>
      </c>
      <c r="BJ30" s="9">
        <v>4</v>
      </c>
      <c r="BK30" s="29">
        <v>4</v>
      </c>
      <c r="BL30" s="81">
        <v>6.3</v>
      </c>
      <c r="BM30" s="82">
        <v>3</v>
      </c>
      <c r="BN30" s="82"/>
      <c r="BO30" s="5">
        <f t="shared" si="27"/>
        <v>4.3</v>
      </c>
      <c r="BP30" s="26">
        <f t="shared" si="28"/>
        <v>4.3</v>
      </c>
      <c r="BQ30" s="196" t="str">
        <f t="shared" si="29"/>
        <v>4.3</v>
      </c>
      <c r="BR30" s="128" t="str">
        <f t="shared" si="30"/>
        <v>D</v>
      </c>
      <c r="BS30" s="7">
        <f t="shared" si="31"/>
        <v>1</v>
      </c>
      <c r="BT30" s="7" t="str">
        <f t="shared" si="32"/>
        <v>1.0</v>
      </c>
      <c r="BU30" s="9">
        <v>3</v>
      </c>
      <c r="BV30" s="28">
        <v>3</v>
      </c>
      <c r="BW30" s="179">
        <v>8</v>
      </c>
      <c r="BX30" s="183">
        <v>7</v>
      </c>
      <c r="BY30" s="183"/>
      <c r="BZ30" s="5">
        <f t="shared" si="33"/>
        <v>7.4</v>
      </c>
      <c r="CA30" s="26">
        <f t="shared" si="34"/>
        <v>7.4</v>
      </c>
      <c r="CB30" s="196" t="str">
        <f t="shared" si="35"/>
        <v>7.4</v>
      </c>
      <c r="CC30" s="24" t="str">
        <f t="shared" si="36"/>
        <v>B</v>
      </c>
      <c r="CD30" s="25">
        <f t="shared" si="37"/>
        <v>3</v>
      </c>
      <c r="CE30" s="25" t="str">
        <f t="shared" si="38"/>
        <v>3.0</v>
      </c>
      <c r="CF30" s="9">
        <v>2</v>
      </c>
      <c r="CG30" s="28">
        <v>2</v>
      </c>
      <c r="CH30" s="119">
        <f t="shared" si="39"/>
        <v>18</v>
      </c>
      <c r="CI30" s="117">
        <f t="shared" si="40"/>
        <v>2.3055555555555554</v>
      </c>
      <c r="CJ30" s="112" t="str">
        <f t="shared" si="41"/>
        <v>2.31</v>
      </c>
      <c r="CK30" s="113" t="str">
        <f t="shared" si="49"/>
        <v>Lên lớp</v>
      </c>
      <c r="CL30" s="114">
        <f t="shared" si="42"/>
        <v>18</v>
      </c>
      <c r="CM30" s="115">
        <f t="shared" si="43"/>
        <v>2.3055555555555554</v>
      </c>
      <c r="CN30" s="113" t="str">
        <f t="shared" si="44"/>
        <v>Lên lớp</v>
      </c>
      <c r="CO30" s="89"/>
    </row>
    <row r="31" spans="1:93" ht="18.75" customHeight="1">
      <c r="A31" s="138">
        <v>31</v>
      </c>
      <c r="B31" s="138" t="s">
        <v>99</v>
      </c>
      <c r="C31" s="139" t="s">
        <v>256</v>
      </c>
      <c r="D31" s="141" t="s">
        <v>257</v>
      </c>
      <c r="E31" s="142" t="s">
        <v>258</v>
      </c>
      <c r="F31" s="164"/>
      <c r="G31" s="251" t="s">
        <v>350</v>
      </c>
      <c r="H31" s="253" t="s">
        <v>16</v>
      </c>
      <c r="I31" s="483" t="s">
        <v>114</v>
      </c>
      <c r="J31" s="516">
        <v>7.5</v>
      </c>
      <c r="K31" s="520" t="str">
        <f t="shared" si="45"/>
        <v>7.5</v>
      </c>
      <c r="L31" s="365" t="str">
        <f t="shared" si="46"/>
        <v>B</v>
      </c>
      <c r="M31" s="127">
        <f t="shared" si="47"/>
        <v>3</v>
      </c>
      <c r="N31" s="70" t="str">
        <f t="shared" si="48"/>
        <v>3.0</v>
      </c>
      <c r="O31" s="487"/>
      <c r="P31" s="205"/>
      <c r="Q31" s="8" t="str">
        <f t="shared" si="0"/>
        <v>F</v>
      </c>
      <c r="R31" s="7">
        <f t="shared" si="1"/>
        <v>0</v>
      </c>
      <c r="S31" s="70" t="str">
        <f t="shared" si="2"/>
        <v>0.0</v>
      </c>
      <c r="T31" s="175">
        <v>8</v>
      </c>
      <c r="U31" s="135">
        <v>6</v>
      </c>
      <c r="V31" s="137"/>
      <c r="W31" s="5">
        <f t="shared" si="3"/>
        <v>6.8</v>
      </c>
      <c r="X31" s="6">
        <f t="shared" si="4"/>
        <v>6.8</v>
      </c>
      <c r="Y31" s="196" t="str">
        <f t="shared" si="5"/>
        <v>6.8</v>
      </c>
      <c r="Z31" s="8" t="str">
        <f t="shared" si="6"/>
        <v>C+</v>
      </c>
      <c r="AA31" s="7">
        <f t="shared" si="7"/>
        <v>2.5</v>
      </c>
      <c r="AB31" s="7" t="str">
        <f t="shared" si="8"/>
        <v>2.5</v>
      </c>
      <c r="AC31" s="9">
        <v>3</v>
      </c>
      <c r="AD31" s="29">
        <v>3</v>
      </c>
      <c r="AE31" s="175">
        <v>5.8</v>
      </c>
      <c r="AF31" s="153">
        <v>7</v>
      </c>
      <c r="AG31" s="135"/>
      <c r="AH31" s="56">
        <f t="shared" si="9"/>
        <v>6.5</v>
      </c>
      <c r="AI31" s="57">
        <f t="shared" si="10"/>
        <v>6.5</v>
      </c>
      <c r="AJ31" s="203" t="str">
        <f t="shared" si="11"/>
        <v>6.5</v>
      </c>
      <c r="AK31" s="54" t="str">
        <f t="shared" si="12"/>
        <v>C+</v>
      </c>
      <c r="AL31" s="58">
        <f t="shared" si="13"/>
        <v>2.5</v>
      </c>
      <c r="AM31" s="58" t="str">
        <f t="shared" si="14"/>
        <v>2.5</v>
      </c>
      <c r="AN31" s="120">
        <v>3</v>
      </c>
      <c r="AO31" s="94">
        <v>3</v>
      </c>
      <c r="AP31" s="173">
        <v>6.3</v>
      </c>
      <c r="AQ31" s="135">
        <v>6</v>
      </c>
      <c r="AR31" s="137"/>
      <c r="AS31" s="5">
        <f t="shared" si="15"/>
        <v>6.1</v>
      </c>
      <c r="AT31" s="26">
        <f t="shared" si="16"/>
        <v>6.1</v>
      </c>
      <c r="AU31" s="196" t="str">
        <f t="shared" si="17"/>
        <v>6.1</v>
      </c>
      <c r="AV31" s="128" t="str">
        <f t="shared" si="18"/>
        <v>C</v>
      </c>
      <c r="AW31" s="127">
        <f t="shared" si="19"/>
        <v>2</v>
      </c>
      <c r="AX31" s="127" t="str">
        <f t="shared" si="20"/>
        <v>2.0</v>
      </c>
      <c r="AY31" s="9">
        <v>3</v>
      </c>
      <c r="AZ31" s="29">
        <v>3</v>
      </c>
      <c r="BA31" s="179">
        <v>7.3</v>
      </c>
      <c r="BB31" s="153">
        <v>6</v>
      </c>
      <c r="BC31" s="137"/>
      <c r="BD31" s="5">
        <f t="shared" si="21"/>
        <v>6.5</v>
      </c>
      <c r="BE31" s="6">
        <f t="shared" si="22"/>
        <v>6.5</v>
      </c>
      <c r="BF31" s="196" t="str">
        <f t="shared" si="23"/>
        <v>6.5</v>
      </c>
      <c r="BG31" s="8" t="str">
        <f t="shared" si="24"/>
        <v>C+</v>
      </c>
      <c r="BH31" s="7">
        <f t="shared" si="25"/>
        <v>2.5</v>
      </c>
      <c r="BI31" s="7" t="str">
        <f t="shared" si="26"/>
        <v>2.5</v>
      </c>
      <c r="BJ31" s="9">
        <v>4</v>
      </c>
      <c r="BK31" s="29">
        <v>4</v>
      </c>
      <c r="BL31" s="81">
        <v>5.0999999999999996</v>
      </c>
      <c r="BM31" s="133">
        <v>4</v>
      </c>
      <c r="BN31" s="133"/>
      <c r="BO31" s="5">
        <f t="shared" si="27"/>
        <v>4.4000000000000004</v>
      </c>
      <c r="BP31" s="26">
        <f t="shared" si="28"/>
        <v>4.4000000000000004</v>
      </c>
      <c r="BQ31" s="196" t="str">
        <f t="shared" si="29"/>
        <v>4.4</v>
      </c>
      <c r="BR31" s="128" t="str">
        <f t="shared" si="30"/>
        <v>D</v>
      </c>
      <c r="BS31" s="7">
        <f t="shared" si="31"/>
        <v>1</v>
      </c>
      <c r="BT31" s="7" t="str">
        <f t="shared" si="32"/>
        <v>1.0</v>
      </c>
      <c r="BU31" s="9">
        <v>3</v>
      </c>
      <c r="BV31" s="28">
        <v>3</v>
      </c>
      <c r="BW31" s="179">
        <v>5</v>
      </c>
      <c r="BX31" s="183">
        <v>9</v>
      </c>
      <c r="BY31" s="183"/>
      <c r="BZ31" s="5">
        <f t="shared" si="33"/>
        <v>7.4</v>
      </c>
      <c r="CA31" s="26">
        <f t="shared" si="34"/>
        <v>7.4</v>
      </c>
      <c r="CB31" s="196" t="str">
        <f t="shared" si="35"/>
        <v>7.4</v>
      </c>
      <c r="CC31" s="128" t="str">
        <f t="shared" si="36"/>
        <v>B</v>
      </c>
      <c r="CD31" s="25">
        <f t="shared" si="37"/>
        <v>3</v>
      </c>
      <c r="CE31" s="25" t="str">
        <f t="shared" si="38"/>
        <v>3.0</v>
      </c>
      <c r="CF31" s="9">
        <v>2</v>
      </c>
      <c r="CG31" s="28">
        <v>2</v>
      </c>
      <c r="CH31" s="119">
        <f t="shared" si="39"/>
        <v>18</v>
      </c>
      <c r="CI31" s="117">
        <f t="shared" si="40"/>
        <v>2.2222222222222223</v>
      </c>
      <c r="CJ31" s="112" t="str">
        <f t="shared" si="41"/>
        <v>2.22</v>
      </c>
      <c r="CK31" s="113" t="str">
        <f t="shared" si="49"/>
        <v>Lên lớp</v>
      </c>
      <c r="CL31" s="114">
        <f t="shared" si="42"/>
        <v>18</v>
      </c>
      <c r="CM31" s="115">
        <f t="shared" si="43"/>
        <v>2.2222222222222223</v>
      </c>
      <c r="CN31" s="113" t="str">
        <f t="shared" si="44"/>
        <v>Lên lớp</v>
      </c>
      <c r="CO31" s="89"/>
    </row>
    <row r="32" spans="1:93" ht="18.75" customHeight="1">
      <c r="A32" s="138">
        <v>32</v>
      </c>
      <c r="B32" s="138" t="s">
        <v>99</v>
      </c>
      <c r="C32" s="139" t="s">
        <v>259</v>
      </c>
      <c r="D32" s="141" t="s">
        <v>213</v>
      </c>
      <c r="E32" s="142" t="s">
        <v>25</v>
      </c>
      <c r="F32" s="164"/>
      <c r="G32" s="251" t="s">
        <v>351</v>
      </c>
      <c r="H32" s="253" t="s">
        <v>16</v>
      </c>
      <c r="I32" s="483" t="s">
        <v>386</v>
      </c>
      <c r="J32" s="516">
        <v>6.8</v>
      </c>
      <c r="K32" s="520" t="str">
        <f t="shared" si="45"/>
        <v>6.8</v>
      </c>
      <c r="L32" s="365" t="str">
        <f t="shared" si="46"/>
        <v>C+</v>
      </c>
      <c r="M32" s="127">
        <f t="shared" si="47"/>
        <v>2.5</v>
      </c>
      <c r="N32" s="70" t="str">
        <f t="shared" si="48"/>
        <v>2.5</v>
      </c>
      <c r="O32" s="487"/>
      <c r="P32" s="205"/>
      <c r="Q32" s="128" t="str">
        <f t="shared" si="0"/>
        <v>F</v>
      </c>
      <c r="R32" s="127">
        <f t="shared" si="1"/>
        <v>0</v>
      </c>
      <c r="S32" s="70" t="str">
        <f t="shared" si="2"/>
        <v>0.0</v>
      </c>
      <c r="T32" s="175">
        <v>6.7</v>
      </c>
      <c r="U32" s="135">
        <v>6</v>
      </c>
      <c r="V32" s="137"/>
      <c r="W32" s="5">
        <f t="shared" si="3"/>
        <v>6.3</v>
      </c>
      <c r="X32" s="6">
        <f t="shared" si="4"/>
        <v>6.3</v>
      </c>
      <c r="Y32" s="196" t="str">
        <f t="shared" si="5"/>
        <v>6.3</v>
      </c>
      <c r="Z32" s="8" t="str">
        <f t="shared" si="6"/>
        <v>C</v>
      </c>
      <c r="AA32" s="7">
        <f t="shared" si="7"/>
        <v>2</v>
      </c>
      <c r="AB32" s="7" t="str">
        <f t="shared" si="8"/>
        <v>2.0</v>
      </c>
      <c r="AC32" s="9">
        <v>3</v>
      </c>
      <c r="AD32" s="29">
        <v>3</v>
      </c>
      <c r="AE32" s="175">
        <v>7.2</v>
      </c>
      <c r="AF32" s="153">
        <v>7</v>
      </c>
      <c r="AG32" s="137"/>
      <c r="AH32" s="56">
        <f t="shared" si="9"/>
        <v>7.1</v>
      </c>
      <c r="AI32" s="57">
        <f t="shared" si="10"/>
        <v>7.1</v>
      </c>
      <c r="AJ32" s="203" t="str">
        <f t="shared" si="11"/>
        <v>7.1</v>
      </c>
      <c r="AK32" s="54" t="str">
        <f t="shared" si="12"/>
        <v>B</v>
      </c>
      <c r="AL32" s="58">
        <f t="shared" si="13"/>
        <v>3</v>
      </c>
      <c r="AM32" s="58" t="str">
        <f t="shared" si="14"/>
        <v>3.0</v>
      </c>
      <c r="AN32" s="120">
        <v>3</v>
      </c>
      <c r="AO32" s="94">
        <v>3</v>
      </c>
      <c r="AP32" s="173">
        <v>5.2</v>
      </c>
      <c r="AQ32" s="135">
        <v>4</v>
      </c>
      <c r="AR32" s="137"/>
      <c r="AS32" s="5">
        <f t="shared" si="15"/>
        <v>4.5</v>
      </c>
      <c r="AT32" s="26">
        <f t="shared" si="16"/>
        <v>4.5</v>
      </c>
      <c r="AU32" s="196" t="str">
        <f t="shared" si="17"/>
        <v>4.5</v>
      </c>
      <c r="AV32" s="128" t="str">
        <f t="shared" si="18"/>
        <v>D</v>
      </c>
      <c r="AW32" s="127">
        <f t="shared" si="19"/>
        <v>1</v>
      </c>
      <c r="AX32" s="127" t="str">
        <f t="shared" si="20"/>
        <v>1.0</v>
      </c>
      <c r="AY32" s="9">
        <v>3</v>
      </c>
      <c r="AZ32" s="29">
        <v>3</v>
      </c>
      <c r="BA32" s="179">
        <v>7.5</v>
      </c>
      <c r="BB32" s="153">
        <v>6</v>
      </c>
      <c r="BC32" s="137"/>
      <c r="BD32" s="5">
        <f t="shared" si="21"/>
        <v>6.6</v>
      </c>
      <c r="BE32" s="6">
        <f t="shared" si="22"/>
        <v>6.6</v>
      </c>
      <c r="BF32" s="196" t="str">
        <f t="shared" si="23"/>
        <v>6.6</v>
      </c>
      <c r="BG32" s="8" t="str">
        <f t="shared" si="24"/>
        <v>C+</v>
      </c>
      <c r="BH32" s="7">
        <f t="shared" si="25"/>
        <v>2.5</v>
      </c>
      <c r="BI32" s="7" t="str">
        <f t="shared" si="26"/>
        <v>2.5</v>
      </c>
      <c r="BJ32" s="9">
        <v>4</v>
      </c>
      <c r="BK32" s="29">
        <v>4</v>
      </c>
      <c r="BL32" s="81">
        <v>5.0999999999999996</v>
      </c>
      <c r="BM32" s="133">
        <v>5</v>
      </c>
      <c r="BN32" s="133"/>
      <c r="BO32" s="5">
        <f t="shared" si="27"/>
        <v>5</v>
      </c>
      <c r="BP32" s="26">
        <f t="shared" si="28"/>
        <v>5</v>
      </c>
      <c r="BQ32" s="196" t="str">
        <f t="shared" si="29"/>
        <v>5.0</v>
      </c>
      <c r="BR32" s="128" t="str">
        <f t="shared" si="30"/>
        <v>D+</v>
      </c>
      <c r="BS32" s="7">
        <f t="shared" si="31"/>
        <v>1.5</v>
      </c>
      <c r="BT32" s="7" t="str">
        <f t="shared" si="32"/>
        <v>1.5</v>
      </c>
      <c r="BU32" s="9">
        <v>3</v>
      </c>
      <c r="BV32" s="28">
        <v>3</v>
      </c>
      <c r="BW32" s="179">
        <v>6.3</v>
      </c>
      <c r="BX32" s="183">
        <v>7</v>
      </c>
      <c r="BY32" s="183"/>
      <c r="BZ32" s="5">
        <f t="shared" si="33"/>
        <v>6.7</v>
      </c>
      <c r="CA32" s="26">
        <f t="shared" si="34"/>
        <v>6.7</v>
      </c>
      <c r="CB32" s="196" t="str">
        <f t="shared" si="35"/>
        <v>6.7</v>
      </c>
      <c r="CC32" s="128" t="str">
        <f t="shared" si="36"/>
        <v>C+</v>
      </c>
      <c r="CD32" s="25">
        <f t="shared" si="37"/>
        <v>2.5</v>
      </c>
      <c r="CE32" s="25" t="str">
        <f t="shared" si="38"/>
        <v>2.5</v>
      </c>
      <c r="CF32" s="9">
        <v>2</v>
      </c>
      <c r="CG32" s="28">
        <v>2</v>
      </c>
      <c r="CH32" s="119">
        <f t="shared" si="39"/>
        <v>18</v>
      </c>
      <c r="CI32" s="117">
        <f t="shared" si="40"/>
        <v>2.0833333333333335</v>
      </c>
      <c r="CJ32" s="112" t="str">
        <f t="shared" si="41"/>
        <v>2.08</v>
      </c>
      <c r="CK32" s="113" t="str">
        <f t="shared" si="49"/>
        <v>Lên lớp</v>
      </c>
      <c r="CL32" s="114">
        <f t="shared" si="42"/>
        <v>18</v>
      </c>
      <c r="CM32" s="115">
        <f t="shared" si="43"/>
        <v>2.0833333333333335</v>
      </c>
      <c r="CN32" s="113" t="str">
        <f t="shared" si="44"/>
        <v>Lên lớp</v>
      </c>
      <c r="CO32" s="89"/>
    </row>
    <row r="33" spans="1:93" ht="18.75" customHeight="1">
      <c r="A33" s="138">
        <v>33</v>
      </c>
      <c r="B33" s="138" t="s">
        <v>99</v>
      </c>
      <c r="C33" s="165" t="s">
        <v>260</v>
      </c>
      <c r="D33" s="141" t="s">
        <v>261</v>
      </c>
      <c r="E33" s="142" t="s">
        <v>112</v>
      </c>
      <c r="F33" s="164"/>
      <c r="G33" s="251" t="s">
        <v>352</v>
      </c>
      <c r="H33" s="253" t="s">
        <v>16</v>
      </c>
      <c r="I33" s="483" t="s">
        <v>34</v>
      </c>
      <c r="J33" s="516">
        <v>5.8</v>
      </c>
      <c r="K33" s="520" t="str">
        <f t="shared" si="45"/>
        <v>5.8</v>
      </c>
      <c r="L33" s="365" t="str">
        <f t="shared" si="46"/>
        <v>C</v>
      </c>
      <c r="M33" s="127">
        <f t="shared" si="47"/>
        <v>2</v>
      </c>
      <c r="N33" s="70" t="str">
        <f t="shared" si="48"/>
        <v>2.0</v>
      </c>
      <c r="O33" s="487"/>
      <c r="P33" s="205"/>
      <c r="Q33" s="8" t="str">
        <f t="shared" si="0"/>
        <v>F</v>
      </c>
      <c r="R33" s="7">
        <f t="shared" si="1"/>
        <v>0</v>
      </c>
      <c r="S33" s="70" t="str">
        <f t="shared" si="2"/>
        <v>0.0</v>
      </c>
      <c r="T33" s="175">
        <v>7.2</v>
      </c>
      <c r="U33" s="135">
        <v>6</v>
      </c>
      <c r="V33" s="137"/>
      <c r="W33" s="5">
        <f t="shared" ref="W33:W58" si="50">ROUND((T33*0.4+U33*0.6),1)</f>
        <v>6.5</v>
      </c>
      <c r="X33" s="6">
        <f t="shared" ref="X33:X58" si="51">ROUND(MAX((T33*0.4+U33*0.6),(T33*0.4+V33*0.6)),1)</f>
        <v>6.5</v>
      </c>
      <c r="Y33" s="196" t="str">
        <f t="shared" si="5"/>
        <v>6.5</v>
      </c>
      <c r="Z33" s="8" t="str">
        <f t="shared" ref="Z33:Z58" si="52">IF(X33&gt;=8.5,"A",IF(X33&gt;=8,"B+",IF(X33&gt;=7,"B",IF(X33&gt;=6.5,"C+",IF(X33&gt;=5.5,"C",IF(X33&gt;=5,"D+",IF(X33&gt;=4,"D","F")))))))</f>
        <v>C+</v>
      </c>
      <c r="AA33" s="7">
        <f t="shared" ref="AA33:AA58" si="53">IF(Z33="A",4,IF(Z33="B+",3.5,IF(Z33="B",3,IF(Z33="C+",2.5,IF(Z33="C",2,IF(Z33="D+",1.5,IF(Z33="D",1,0)))))))</f>
        <v>2.5</v>
      </c>
      <c r="AB33" s="7" t="str">
        <f t="shared" ref="AB33:AB58" si="54">TEXT(AA33,"0.0")</f>
        <v>2.5</v>
      </c>
      <c r="AC33" s="9">
        <v>3</v>
      </c>
      <c r="AD33" s="29">
        <v>3</v>
      </c>
      <c r="AE33" s="175">
        <v>8.8000000000000007</v>
      </c>
      <c r="AF33" s="153">
        <v>9</v>
      </c>
      <c r="AG33" s="137"/>
      <c r="AH33" s="56">
        <f t="shared" si="9"/>
        <v>8.9</v>
      </c>
      <c r="AI33" s="57">
        <f t="shared" si="10"/>
        <v>8.9</v>
      </c>
      <c r="AJ33" s="203" t="str">
        <f t="shared" si="11"/>
        <v>8.9</v>
      </c>
      <c r="AK33" s="54" t="str">
        <f t="shared" ref="AK33:AK58" si="55">IF(AI33&gt;=8.5,"A",IF(AI33&gt;=8,"B+",IF(AI33&gt;=7,"B",IF(AI33&gt;=6.5,"C+",IF(AI33&gt;=5.5,"C",IF(AI33&gt;=5,"D+",IF(AI33&gt;=4,"D","F")))))))</f>
        <v>A</v>
      </c>
      <c r="AL33" s="58">
        <f t="shared" ref="AL33:AL58" si="56">IF(AK33="A",4,IF(AK33="B+",3.5,IF(AK33="B",3,IF(AK33="C+",2.5,IF(AK33="C",2,IF(AK33="D+",1.5,IF(AK33="D",1,0)))))))</f>
        <v>4</v>
      </c>
      <c r="AM33" s="58" t="str">
        <f t="shared" ref="AM33:AM58" si="57">TEXT(AL33,"0.0")</f>
        <v>4.0</v>
      </c>
      <c r="AN33" s="120">
        <v>3</v>
      </c>
      <c r="AO33" s="94">
        <v>3</v>
      </c>
      <c r="AP33" s="173">
        <v>7.5</v>
      </c>
      <c r="AQ33" s="135">
        <v>7</v>
      </c>
      <c r="AR33" s="137"/>
      <c r="AS33" s="5">
        <f t="shared" si="15"/>
        <v>7.2</v>
      </c>
      <c r="AT33" s="26">
        <f t="shared" si="16"/>
        <v>7.2</v>
      </c>
      <c r="AU33" s="196" t="str">
        <f t="shared" si="17"/>
        <v>7.2</v>
      </c>
      <c r="AV33" s="128" t="str">
        <f t="shared" si="18"/>
        <v>B</v>
      </c>
      <c r="AW33" s="127">
        <f t="shared" si="19"/>
        <v>3</v>
      </c>
      <c r="AX33" s="127" t="str">
        <f t="shared" si="20"/>
        <v>3.0</v>
      </c>
      <c r="AY33" s="9">
        <v>3</v>
      </c>
      <c r="AZ33" s="29">
        <v>3</v>
      </c>
      <c r="BA33" s="179">
        <v>5.7</v>
      </c>
      <c r="BB33" s="153">
        <v>7</v>
      </c>
      <c r="BC33" s="137"/>
      <c r="BD33" s="5">
        <f t="shared" ref="BD33:BD58" si="58">ROUND((BA33*0.4+BB33*0.6),1)</f>
        <v>6.5</v>
      </c>
      <c r="BE33" s="6">
        <f t="shared" ref="BE33:BE58" si="59">ROUND(MAX((BA33*0.4+BB33*0.6),(BA33*0.4+BC33*0.6)),1)</f>
        <v>6.5</v>
      </c>
      <c r="BF33" s="196" t="str">
        <f t="shared" ref="BF33:BF58" si="60">TEXT(BE33,"0.0")</f>
        <v>6.5</v>
      </c>
      <c r="BG33" s="8" t="str">
        <f t="shared" ref="BG33:BG58" si="61">IF(BE33&gt;=8.5,"A",IF(BE33&gt;=8,"B+",IF(BE33&gt;=7,"B",IF(BE33&gt;=6.5,"C+",IF(BE33&gt;=5.5,"C",IF(BE33&gt;=5,"D+",IF(BE33&gt;=4,"D","F")))))))</f>
        <v>C+</v>
      </c>
      <c r="BH33" s="7">
        <f t="shared" ref="BH33:BH58" si="62">IF(BG33="A",4,IF(BG33="B+",3.5,IF(BG33="B",3,IF(BG33="C+",2.5,IF(BG33="C",2,IF(BG33="D+",1.5,IF(BG33="D",1,0)))))))</f>
        <v>2.5</v>
      </c>
      <c r="BI33" s="7" t="str">
        <f t="shared" ref="BI33:BI58" si="63">TEXT(BH33,"0.0")</f>
        <v>2.5</v>
      </c>
      <c r="BJ33" s="9">
        <v>4</v>
      </c>
      <c r="BK33" s="29">
        <v>4</v>
      </c>
      <c r="BL33" s="81">
        <v>7.3</v>
      </c>
      <c r="BM33" s="82">
        <v>4</v>
      </c>
      <c r="BN33" s="82"/>
      <c r="BO33" s="5">
        <f t="shared" si="27"/>
        <v>5.3</v>
      </c>
      <c r="BP33" s="26">
        <f t="shared" si="28"/>
        <v>5.3</v>
      </c>
      <c r="BQ33" s="196" t="str">
        <f t="shared" si="29"/>
        <v>5.3</v>
      </c>
      <c r="BR33" s="128" t="str">
        <f t="shared" si="30"/>
        <v>D+</v>
      </c>
      <c r="BS33" s="7">
        <f t="shared" ref="BS33:BS58" si="64">IF(BR33="A",4,IF(BR33="B+",3.5,IF(BR33="B",3,IF(BR33="C+",2.5,IF(BR33="C",2,IF(BR33="D+",1.5,IF(BR33="D",1,0)))))))</f>
        <v>1.5</v>
      </c>
      <c r="BT33" s="7" t="str">
        <f t="shared" ref="BT33:BT58" si="65">TEXT(BS33,"0.0")</f>
        <v>1.5</v>
      </c>
      <c r="BU33" s="9">
        <v>3</v>
      </c>
      <c r="BV33" s="28">
        <v>3</v>
      </c>
      <c r="BW33" s="179">
        <v>6.7</v>
      </c>
      <c r="BX33" s="183">
        <v>6</v>
      </c>
      <c r="BY33" s="183"/>
      <c r="BZ33" s="5">
        <f t="shared" ref="BZ33:BZ53" si="66">ROUND((BW33*0.4+BX33*0.6),1)</f>
        <v>6.3</v>
      </c>
      <c r="CA33" s="26">
        <f t="shared" ref="CA33:CA53" si="67">ROUND(MAX((BW33*0.4+BX33*0.6),(BW33*0.4+BY33*0.6)),1)</f>
        <v>6.3</v>
      </c>
      <c r="CB33" s="196" t="str">
        <f t="shared" ref="CB33:CB53" si="68">TEXT(CA33,"0.0")</f>
        <v>6.3</v>
      </c>
      <c r="CC33" s="24" t="str">
        <f t="shared" ref="CC33:CC53" si="69">IF(CA33&gt;=8.5,"A",IF(CA33&gt;=8,"B+",IF(CA33&gt;=7,"B",IF(CA33&gt;=6.5,"C+",IF(CA33&gt;=5.5,"C",IF(CA33&gt;=5,"D+",IF(CA33&gt;=4,"D","F")))))))</f>
        <v>C</v>
      </c>
      <c r="CD33" s="25">
        <f t="shared" ref="CD33:CD53" si="70">IF(CC33="A",4,IF(CC33="B+",3.5,IF(CC33="B",3,IF(CC33="C+",2.5,IF(CC33="C",2,IF(CC33="D+",1.5,IF(CC33="D",1,0)))))))</f>
        <v>2</v>
      </c>
      <c r="CE33" s="25" t="str">
        <f t="shared" ref="CE33:CE53" si="71">TEXT(CD33,"0.0")</f>
        <v>2.0</v>
      </c>
      <c r="CF33" s="9">
        <v>2</v>
      </c>
      <c r="CG33" s="28">
        <v>2</v>
      </c>
      <c r="CH33" s="119">
        <f t="shared" si="39"/>
        <v>18</v>
      </c>
      <c r="CI33" s="117">
        <f t="shared" si="40"/>
        <v>2.6111111111111112</v>
      </c>
      <c r="CJ33" s="112" t="str">
        <f t="shared" si="41"/>
        <v>2.61</v>
      </c>
      <c r="CK33" s="113" t="str">
        <f t="shared" si="49"/>
        <v>Lên lớp</v>
      </c>
      <c r="CL33" s="114">
        <f t="shared" si="42"/>
        <v>18</v>
      </c>
      <c r="CM33" s="115">
        <f t="shared" si="43"/>
        <v>2.6111111111111112</v>
      </c>
      <c r="CN33" s="113" t="str">
        <f t="shared" si="44"/>
        <v>Lên lớp</v>
      </c>
      <c r="CO33" s="89"/>
    </row>
    <row r="34" spans="1:93" ht="18.75" customHeight="1">
      <c r="A34" s="138">
        <v>34</v>
      </c>
      <c r="B34" s="138" t="s">
        <v>99</v>
      </c>
      <c r="C34" s="165" t="s">
        <v>262</v>
      </c>
      <c r="D34" s="141" t="s">
        <v>102</v>
      </c>
      <c r="E34" s="142" t="s">
        <v>19</v>
      </c>
      <c r="F34" s="166"/>
      <c r="G34" s="251" t="s">
        <v>353</v>
      </c>
      <c r="H34" s="253" t="s">
        <v>16</v>
      </c>
      <c r="I34" s="483" t="s">
        <v>387</v>
      </c>
      <c r="J34" s="516">
        <v>5.8</v>
      </c>
      <c r="K34" s="520" t="str">
        <f t="shared" si="45"/>
        <v>5.8</v>
      </c>
      <c r="L34" s="365" t="str">
        <f t="shared" si="46"/>
        <v>C</v>
      </c>
      <c r="M34" s="127">
        <f t="shared" si="47"/>
        <v>2</v>
      </c>
      <c r="N34" s="70" t="str">
        <f t="shared" si="48"/>
        <v>2.0</v>
      </c>
      <c r="O34" s="487"/>
      <c r="P34" s="205"/>
      <c r="Q34" s="128" t="str">
        <f t="shared" si="0"/>
        <v>F</v>
      </c>
      <c r="R34" s="127">
        <f t="shared" si="1"/>
        <v>0</v>
      </c>
      <c r="S34" s="70" t="str">
        <f t="shared" si="2"/>
        <v>0.0</v>
      </c>
      <c r="T34" s="176">
        <v>6.2</v>
      </c>
      <c r="U34" s="136">
        <v>5</v>
      </c>
      <c r="V34" s="177"/>
      <c r="W34" s="5">
        <f t="shared" si="50"/>
        <v>5.5</v>
      </c>
      <c r="X34" s="6">
        <f t="shared" si="51"/>
        <v>5.5</v>
      </c>
      <c r="Y34" s="196" t="str">
        <f t="shared" si="5"/>
        <v>5.5</v>
      </c>
      <c r="Z34" s="8" t="str">
        <f t="shared" si="52"/>
        <v>C</v>
      </c>
      <c r="AA34" s="7">
        <f t="shared" si="53"/>
        <v>2</v>
      </c>
      <c r="AB34" s="7" t="str">
        <f t="shared" si="54"/>
        <v>2.0</v>
      </c>
      <c r="AC34" s="9">
        <v>3</v>
      </c>
      <c r="AD34" s="29">
        <v>3</v>
      </c>
      <c r="AE34" s="176">
        <v>7.4</v>
      </c>
      <c r="AF34" s="161">
        <v>7</v>
      </c>
      <c r="AG34" s="177"/>
      <c r="AH34" s="56">
        <f t="shared" si="9"/>
        <v>7.2</v>
      </c>
      <c r="AI34" s="57">
        <f t="shared" si="10"/>
        <v>7.2</v>
      </c>
      <c r="AJ34" s="203" t="str">
        <f t="shared" si="11"/>
        <v>7.2</v>
      </c>
      <c r="AK34" s="54" t="str">
        <f t="shared" si="55"/>
        <v>B</v>
      </c>
      <c r="AL34" s="58">
        <f t="shared" si="56"/>
        <v>3</v>
      </c>
      <c r="AM34" s="58" t="str">
        <f t="shared" si="57"/>
        <v>3.0</v>
      </c>
      <c r="AN34" s="120">
        <v>3</v>
      </c>
      <c r="AO34" s="94">
        <v>3</v>
      </c>
      <c r="AP34" s="193">
        <v>5</v>
      </c>
      <c r="AQ34" s="136">
        <v>4</v>
      </c>
      <c r="AR34" s="177"/>
      <c r="AS34" s="5">
        <f t="shared" si="15"/>
        <v>4.4000000000000004</v>
      </c>
      <c r="AT34" s="26">
        <f t="shared" si="16"/>
        <v>4.4000000000000004</v>
      </c>
      <c r="AU34" s="196" t="str">
        <f t="shared" si="17"/>
        <v>4.4</v>
      </c>
      <c r="AV34" s="128" t="str">
        <f t="shared" si="18"/>
        <v>D</v>
      </c>
      <c r="AW34" s="127">
        <f t="shared" si="19"/>
        <v>1</v>
      </c>
      <c r="AX34" s="127" t="str">
        <f t="shared" si="20"/>
        <v>1.0</v>
      </c>
      <c r="AY34" s="9">
        <v>3</v>
      </c>
      <c r="AZ34" s="29">
        <v>3</v>
      </c>
      <c r="BA34" s="180">
        <v>7.3</v>
      </c>
      <c r="BB34" s="161">
        <v>3</v>
      </c>
      <c r="BC34" s="177"/>
      <c r="BD34" s="5">
        <f t="shared" si="58"/>
        <v>4.7</v>
      </c>
      <c r="BE34" s="6">
        <f t="shared" si="59"/>
        <v>4.7</v>
      </c>
      <c r="BF34" s="196" t="str">
        <f t="shared" si="60"/>
        <v>4.7</v>
      </c>
      <c r="BG34" s="8" t="str">
        <f t="shared" si="61"/>
        <v>D</v>
      </c>
      <c r="BH34" s="7">
        <f t="shared" si="62"/>
        <v>1</v>
      </c>
      <c r="BI34" s="7" t="str">
        <f t="shared" si="63"/>
        <v>1.0</v>
      </c>
      <c r="BJ34" s="64">
        <v>4</v>
      </c>
      <c r="BK34" s="29">
        <v>4</v>
      </c>
      <c r="BL34" s="84">
        <v>5.0999999999999996</v>
      </c>
      <c r="BM34" s="83">
        <v>5</v>
      </c>
      <c r="BN34" s="83"/>
      <c r="BO34" s="5">
        <f t="shared" si="27"/>
        <v>5</v>
      </c>
      <c r="BP34" s="26">
        <f t="shared" si="28"/>
        <v>5</v>
      </c>
      <c r="BQ34" s="196" t="str">
        <f t="shared" si="29"/>
        <v>5.0</v>
      </c>
      <c r="BR34" s="128" t="str">
        <f t="shared" si="30"/>
        <v>D+</v>
      </c>
      <c r="BS34" s="7">
        <f t="shared" si="64"/>
        <v>1.5</v>
      </c>
      <c r="BT34" s="7" t="str">
        <f t="shared" si="65"/>
        <v>1.5</v>
      </c>
      <c r="BU34" s="64">
        <v>3</v>
      </c>
      <c r="BV34" s="28">
        <v>3</v>
      </c>
      <c r="BW34" s="179">
        <v>7.3</v>
      </c>
      <c r="BX34" s="183">
        <v>8</v>
      </c>
      <c r="BY34" s="183"/>
      <c r="BZ34" s="5">
        <f t="shared" si="66"/>
        <v>7.7</v>
      </c>
      <c r="CA34" s="26">
        <f t="shared" si="67"/>
        <v>7.7</v>
      </c>
      <c r="CB34" s="196" t="str">
        <f t="shared" si="68"/>
        <v>7.7</v>
      </c>
      <c r="CC34" s="128" t="str">
        <f t="shared" si="69"/>
        <v>B</v>
      </c>
      <c r="CD34" s="25">
        <f t="shared" si="70"/>
        <v>3</v>
      </c>
      <c r="CE34" s="25" t="str">
        <f t="shared" si="71"/>
        <v>3.0</v>
      </c>
      <c r="CF34" s="9">
        <v>2</v>
      </c>
      <c r="CG34" s="28">
        <v>2</v>
      </c>
      <c r="CH34" s="119">
        <f t="shared" si="39"/>
        <v>18</v>
      </c>
      <c r="CI34" s="117">
        <f t="shared" si="40"/>
        <v>1.8055555555555556</v>
      </c>
      <c r="CJ34" s="112" t="str">
        <f t="shared" si="41"/>
        <v>1.81</v>
      </c>
      <c r="CK34" s="113" t="str">
        <f t="shared" si="49"/>
        <v>Lên lớp</v>
      </c>
      <c r="CL34" s="114">
        <f t="shared" si="42"/>
        <v>18</v>
      </c>
      <c r="CM34" s="115">
        <f t="shared" si="43"/>
        <v>1.8055555555555556</v>
      </c>
      <c r="CN34" s="113" t="str">
        <f t="shared" si="44"/>
        <v>Lên lớp</v>
      </c>
      <c r="CO34" s="89"/>
    </row>
    <row r="35" spans="1:93" ht="18.75" customHeight="1">
      <c r="A35" s="138">
        <v>35</v>
      </c>
      <c r="B35" s="138" t="s">
        <v>99</v>
      </c>
      <c r="C35" s="139" t="s">
        <v>263</v>
      </c>
      <c r="D35" s="141" t="s">
        <v>32</v>
      </c>
      <c r="E35" s="142" t="s">
        <v>38</v>
      </c>
      <c r="F35" s="164"/>
      <c r="G35" s="251" t="s">
        <v>354</v>
      </c>
      <c r="H35" s="253" t="s">
        <v>16</v>
      </c>
      <c r="I35" s="483" t="s">
        <v>50</v>
      </c>
      <c r="J35" s="517">
        <v>6.3</v>
      </c>
      <c r="K35" s="520" t="str">
        <f t="shared" si="45"/>
        <v>6.3</v>
      </c>
      <c r="L35" s="365" t="str">
        <f t="shared" si="46"/>
        <v>C</v>
      </c>
      <c r="M35" s="127">
        <f t="shared" si="47"/>
        <v>2</v>
      </c>
      <c r="N35" s="70" t="str">
        <f t="shared" si="48"/>
        <v>2.0</v>
      </c>
      <c r="O35" s="488"/>
      <c r="P35" s="206"/>
      <c r="Q35" s="125" t="str">
        <f t="shared" si="0"/>
        <v>F</v>
      </c>
      <c r="R35" s="126">
        <f t="shared" si="1"/>
        <v>0</v>
      </c>
      <c r="S35" s="80" t="str">
        <f t="shared" si="2"/>
        <v>0.0</v>
      </c>
      <c r="T35" s="178">
        <v>7</v>
      </c>
      <c r="U35" s="136">
        <v>4</v>
      </c>
      <c r="V35" s="177"/>
      <c r="W35" s="5">
        <f t="shared" si="50"/>
        <v>5.2</v>
      </c>
      <c r="X35" s="6">
        <f t="shared" si="51"/>
        <v>5.2</v>
      </c>
      <c r="Y35" s="196" t="str">
        <f t="shared" si="5"/>
        <v>5.2</v>
      </c>
      <c r="Z35" s="8" t="str">
        <f t="shared" si="52"/>
        <v>D+</v>
      </c>
      <c r="AA35" s="7">
        <f t="shared" si="53"/>
        <v>1.5</v>
      </c>
      <c r="AB35" s="7" t="str">
        <f t="shared" si="54"/>
        <v>1.5</v>
      </c>
      <c r="AC35" s="9">
        <v>3</v>
      </c>
      <c r="AD35" s="29">
        <v>3</v>
      </c>
      <c r="AE35" s="176">
        <v>7.6</v>
      </c>
      <c r="AF35" s="161">
        <v>9</v>
      </c>
      <c r="AG35" s="136"/>
      <c r="AH35" s="56">
        <f t="shared" si="9"/>
        <v>8.4</v>
      </c>
      <c r="AI35" s="57">
        <f t="shared" si="10"/>
        <v>8.4</v>
      </c>
      <c r="AJ35" s="203" t="str">
        <f t="shared" si="11"/>
        <v>8.4</v>
      </c>
      <c r="AK35" s="54" t="str">
        <f t="shared" si="55"/>
        <v>B+</v>
      </c>
      <c r="AL35" s="58">
        <f t="shared" si="56"/>
        <v>3.5</v>
      </c>
      <c r="AM35" s="58" t="str">
        <f t="shared" si="57"/>
        <v>3.5</v>
      </c>
      <c r="AN35" s="120">
        <v>3</v>
      </c>
      <c r="AO35" s="94">
        <v>3</v>
      </c>
      <c r="AP35" s="176">
        <v>5</v>
      </c>
      <c r="AQ35" s="136">
        <v>4</v>
      </c>
      <c r="AR35" s="136"/>
      <c r="AS35" s="5">
        <f t="shared" si="15"/>
        <v>4.4000000000000004</v>
      </c>
      <c r="AT35" s="26">
        <f t="shared" si="16"/>
        <v>4.4000000000000004</v>
      </c>
      <c r="AU35" s="196" t="str">
        <f t="shared" si="17"/>
        <v>4.4</v>
      </c>
      <c r="AV35" s="128" t="str">
        <f t="shared" si="18"/>
        <v>D</v>
      </c>
      <c r="AW35" s="127">
        <f t="shared" si="19"/>
        <v>1</v>
      </c>
      <c r="AX35" s="127" t="str">
        <f t="shared" si="20"/>
        <v>1.0</v>
      </c>
      <c r="AY35" s="9">
        <v>3</v>
      </c>
      <c r="AZ35" s="29">
        <v>3</v>
      </c>
      <c r="BA35" s="181">
        <v>7.5</v>
      </c>
      <c r="BB35" s="161">
        <v>6</v>
      </c>
      <c r="BC35" s="177"/>
      <c r="BD35" s="5">
        <f t="shared" si="58"/>
        <v>6.6</v>
      </c>
      <c r="BE35" s="6">
        <f t="shared" si="59"/>
        <v>6.6</v>
      </c>
      <c r="BF35" s="196" t="str">
        <f t="shared" si="60"/>
        <v>6.6</v>
      </c>
      <c r="BG35" s="8" t="str">
        <f t="shared" si="61"/>
        <v>C+</v>
      </c>
      <c r="BH35" s="7">
        <f t="shared" si="62"/>
        <v>2.5</v>
      </c>
      <c r="BI35" s="7" t="str">
        <f t="shared" si="63"/>
        <v>2.5</v>
      </c>
      <c r="BJ35" s="64">
        <v>4</v>
      </c>
      <c r="BK35" s="29">
        <v>4</v>
      </c>
      <c r="BL35" s="84">
        <v>5.3</v>
      </c>
      <c r="BM35" s="83">
        <v>5</v>
      </c>
      <c r="BN35" s="83"/>
      <c r="BO35" s="5">
        <f t="shared" si="27"/>
        <v>5.0999999999999996</v>
      </c>
      <c r="BP35" s="26">
        <f t="shared" si="28"/>
        <v>5.0999999999999996</v>
      </c>
      <c r="BQ35" s="196" t="str">
        <f t="shared" si="29"/>
        <v>5.1</v>
      </c>
      <c r="BR35" s="128" t="str">
        <f t="shared" si="30"/>
        <v>D+</v>
      </c>
      <c r="BS35" s="7">
        <f t="shared" si="64"/>
        <v>1.5</v>
      </c>
      <c r="BT35" s="7" t="str">
        <f t="shared" si="65"/>
        <v>1.5</v>
      </c>
      <c r="BU35" s="9">
        <v>3</v>
      </c>
      <c r="BV35" s="28">
        <v>3</v>
      </c>
      <c r="BW35" s="179">
        <v>6.7</v>
      </c>
      <c r="BX35" s="183">
        <v>7</v>
      </c>
      <c r="BY35" s="183"/>
      <c r="BZ35" s="5">
        <f t="shared" si="66"/>
        <v>6.9</v>
      </c>
      <c r="CA35" s="26">
        <f t="shared" si="67"/>
        <v>6.9</v>
      </c>
      <c r="CB35" s="196" t="str">
        <f t="shared" si="68"/>
        <v>6.9</v>
      </c>
      <c r="CC35" s="24" t="str">
        <f t="shared" si="69"/>
        <v>C+</v>
      </c>
      <c r="CD35" s="25">
        <f t="shared" si="70"/>
        <v>2.5</v>
      </c>
      <c r="CE35" s="25" t="str">
        <f t="shared" si="71"/>
        <v>2.5</v>
      </c>
      <c r="CF35" s="9">
        <v>2</v>
      </c>
      <c r="CG35" s="28">
        <v>2</v>
      </c>
      <c r="CH35" s="119">
        <f t="shared" si="39"/>
        <v>18</v>
      </c>
      <c r="CI35" s="117">
        <f t="shared" si="40"/>
        <v>2.0833333333333335</v>
      </c>
      <c r="CJ35" s="112" t="str">
        <f t="shared" si="41"/>
        <v>2.08</v>
      </c>
      <c r="CK35" s="113" t="str">
        <f t="shared" si="49"/>
        <v>Lên lớp</v>
      </c>
      <c r="CL35" s="114">
        <f t="shared" si="42"/>
        <v>18</v>
      </c>
      <c r="CM35" s="115">
        <f t="shared" si="43"/>
        <v>2.0833333333333335</v>
      </c>
      <c r="CN35" s="113" t="str">
        <f t="shared" si="44"/>
        <v>Lên lớp</v>
      </c>
      <c r="CO35" s="89"/>
    </row>
    <row r="36" spans="1:93" ht="18.75" customHeight="1">
      <c r="A36" s="138">
        <v>36</v>
      </c>
      <c r="B36" s="138" t="s">
        <v>99</v>
      </c>
      <c r="C36" s="165" t="s">
        <v>264</v>
      </c>
      <c r="D36" s="141" t="s">
        <v>14</v>
      </c>
      <c r="E36" s="142" t="s">
        <v>19</v>
      </c>
      <c r="F36" s="164"/>
      <c r="G36" s="251" t="s">
        <v>355</v>
      </c>
      <c r="H36" s="253" t="s">
        <v>16</v>
      </c>
      <c r="I36" s="483" t="s">
        <v>388</v>
      </c>
      <c r="J36" s="518">
        <v>5.3</v>
      </c>
      <c r="K36" s="520" t="str">
        <f t="shared" si="45"/>
        <v>5.3</v>
      </c>
      <c r="L36" s="365" t="str">
        <f t="shared" si="46"/>
        <v>D+</v>
      </c>
      <c r="M36" s="127">
        <f t="shared" si="47"/>
        <v>1.5</v>
      </c>
      <c r="N36" s="70" t="str">
        <f t="shared" si="48"/>
        <v>1.5</v>
      </c>
      <c r="O36" s="489"/>
      <c r="P36" s="207"/>
      <c r="Q36" s="125" t="str">
        <f t="shared" si="0"/>
        <v>F</v>
      </c>
      <c r="R36" s="126">
        <f t="shared" si="1"/>
        <v>0</v>
      </c>
      <c r="S36" s="80" t="str">
        <f t="shared" si="2"/>
        <v>0.0</v>
      </c>
      <c r="T36" s="176">
        <v>7.7</v>
      </c>
      <c r="U36" s="136">
        <v>4</v>
      </c>
      <c r="V36" s="177"/>
      <c r="W36" s="63">
        <f t="shared" si="50"/>
        <v>5.5</v>
      </c>
      <c r="X36" s="124">
        <f t="shared" si="51"/>
        <v>5.5</v>
      </c>
      <c r="Y36" s="196" t="str">
        <f t="shared" si="5"/>
        <v>5.5</v>
      </c>
      <c r="Z36" s="125" t="str">
        <f t="shared" si="52"/>
        <v>C</v>
      </c>
      <c r="AA36" s="126">
        <f t="shared" si="53"/>
        <v>2</v>
      </c>
      <c r="AB36" s="126" t="str">
        <f t="shared" si="54"/>
        <v>2.0</v>
      </c>
      <c r="AC36" s="64">
        <v>3</v>
      </c>
      <c r="AD36" s="29">
        <v>3</v>
      </c>
      <c r="AE36" s="175">
        <v>7.8</v>
      </c>
      <c r="AF36" s="153">
        <v>9</v>
      </c>
      <c r="AG36" s="137"/>
      <c r="AH36" s="56">
        <f t="shared" si="9"/>
        <v>8.5</v>
      </c>
      <c r="AI36" s="57">
        <f t="shared" si="10"/>
        <v>8.5</v>
      </c>
      <c r="AJ36" s="203" t="str">
        <f t="shared" si="11"/>
        <v>8.5</v>
      </c>
      <c r="AK36" s="128" t="str">
        <f t="shared" si="55"/>
        <v>A</v>
      </c>
      <c r="AL36" s="127">
        <f t="shared" si="56"/>
        <v>4</v>
      </c>
      <c r="AM36" s="127" t="str">
        <f t="shared" si="57"/>
        <v>4.0</v>
      </c>
      <c r="AN36" s="129">
        <v>3</v>
      </c>
      <c r="AO36" s="94">
        <v>3</v>
      </c>
      <c r="AP36" s="194">
        <v>7.5</v>
      </c>
      <c r="AQ36" s="136">
        <v>6</v>
      </c>
      <c r="AR36" s="177"/>
      <c r="AS36" s="5">
        <f t="shared" si="15"/>
        <v>6.6</v>
      </c>
      <c r="AT36" s="26">
        <f t="shared" si="16"/>
        <v>6.6</v>
      </c>
      <c r="AU36" s="196" t="str">
        <f t="shared" si="17"/>
        <v>6.6</v>
      </c>
      <c r="AV36" s="128" t="str">
        <f t="shared" si="18"/>
        <v>C+</v>
      </c>
      <c r="AW36" s="127">
        <f t="shared" si="19"/>
        <v>2.5</v>
      </c>
      <c r="AX36" s="127" t="str">
        <f t="shared" si="20"/>
        <v>2.5</v>
      </c>
      <c r="AY36" s="64">
        <v>3</v>
      </c>
      <c r="AZ36" s="29">
        <v>3</v>
      </c>
      <c r="BA36" s="179">
        <v>8.3000000000000007</v>
      </c>
      <c r="BB36" s="153">
        <v>5</v>
      </c>
      <c r="BC36" s="137"/>
      <c r="BD36" s="5">
        <f t="shared" si="58"/>
        <v>6.3</v>
      </c>
      <c r="BE36" s="26">
        <f t="shared" si="59"/>
        <v>6.3</v>
      </c>
      <c r="BF36" s="196" t="str">
        <f t="shared" si="60"/>
        <v>6.3</v>
      </c>
      <c r="BG36" s="128" t="str">
        <f t="shared" si="61"/>
        <v>C</v>
      </c>
      <c r="BH36" s="127">
        <f t="shared" si="62"/>
        <v>2</v>
      </c>
      <c r="BI36" s="127" t="str">
        <f t="shared" si="63"/>
        <v>2.0</v>
      </c>
      <c r="BJ36" s="9">
        <v>4</v>
      </c>
      <c r="BK36" s="29">
        <v>4</v>
      </c>
      <c r="BL36" s="134">
        <v>7.9</v>
      </c>
      <c r="BM36" s="133">
        <v>4</v>
      </c>
      <c r="BN36" s="133"/>
      <c r="BO36" s="5">
        <f t="shared" si="27"/>
        <v>5.6</v>
      </c>
      <c r="BP36" s="26">
        <f t="shared" si="28"/>
        <v>5.6</v>
      </c>
      <c r="BQ36" s="196" t="str">
        <f t="shared" si="29"/>
        <v>5.6</v>
      </c>
      <c r="BR36" s="128" t="str">
        <f t="shared" si="30"/>
        <v>C</v>
      </c>
      <c r="BS36" s="127">
        <f t="shared" si="64"/>
        <v>2</v>
      </c>
      <c r="BT36" s="127" t="str">
        <f t="shared" si="65"/>
        <v>2.0</v>
      </c>
      <c r="BU36" s="9">
        <v>3</v>
      </c>
      <c r="BV36" s="28">
        <v>3</v>
      </c>
      <c r="BW36" s="211">
        <v>6.3</v>
      </c>
      <c r="BX36" s="291">
        <v>8</v>
      </c>
      <c r="BY36" s="191"/>
      <c r="BZ36" s="157">
        <f t="shared" si="66"/>
        <v>7.3</v>
      </c>
      <c r="CA36" s="158">
        <f t="shared" si="67"/>
        <v>7.3</v>
      </c>
      <c r="CB36" s="196" t="str">
        <f t="shared" si="68"/>
        <v>7.3</v>
      </c>
      <c r="CC36" s="159" t="str">
        <f t="shared" si="69"/>
        <v>B</v>
      </c>
      <c r="CD36" s="127">
        <f t="shared" si="70"/>
        <v>3</v>
      </c>
      <c r="CE36" s="127" t="str">
        <f t="shared" si="71"/>
        <v>3.0</v>
      </c>
      <c r="CF36" s="9">
        <v>2</v>
      </c>
      <c r="CG36" s="28">
        <v>2</v>
      </c>
      <c r="CH36" s="119">
        <f t="shared" si="39"/>
        <v>18</v>
      </c>
      <c r="CI36" s="117">
        <f t="shared" si="40"/>
        <v>2.5277777777777777</v>
      </c>
      <c r="CJ36" s="112" t="str">
        <f t="shared" si="41"/>
        <v>2.53</v>
      </c>
      <c r="CK36" s="113" t="str">
        <f t="shared" si="49"/>
        <v>Lên lớp</v>
      </c>
      <c r="CL36" s="114">
        <f t="shared" si="42"/>
        <v>18</v>
      </c>
      <c r="CM36" s="115">
        <f t="shared" si="43"/>
        <v>2.5277777777777777</v>
      </c>
      <c r="CN36" s="113" t="str">
        <f t="shared" si="44"/>
        <v>Lên lớp</v>
      </c>
      <c r="CO36" s="90"/>
    </row>
    <row r="37" spans="1:93" ht="18.75" customHeight="1">
      <c r="A37" s="138">
        <v>37</v>
      </c>
      <c r="B37" s="138" t="s">
        <v>99</v>
      </c>
      <c r="C37" s="139" t="s">
        <v>265</v>
      </c>
      <c r="D37" s="141" t="s">
        <v>266</v>
      </c>
      <c r="E37" s="142" t="s">
        <v>267</v>
      </c>
      <c r="F37" s="167"/>
      <c r="G37" s="251" t="s">
        <v>356</v>
      </c>
      <c r="H37" s="253" t="s">
        <v>16</v>
      </c>
      <c r="I37" s="483" t="s">
        <v>389</v>
      </c>
      <c r="J37" s="519">
        <v>7</v>
      </c>
      <c r="K37" s="520" t="str">
        <f t="shared" si="45"/>
        <v>7.0</v>
      </c>
      <c r="L37" s="365" t="str">
        <f t="shared" si="46"/>
        <v>B</v>
      </c>
      <c r="M37" s="127">
        <f t="shared" si="47"/>
        <v>3</v>
      </c>
      <c r="N37" s="70" t="str">
        <f t="shared" si="48"/>
        <v>3.0</v>
      </c>
      <c r="O37" s="490"/>
      <c r="P37" s="123"/>
      <c r="Q37" s="125" t="str">
        <f t="shared" si="0"/>
        <v>F</v>
      </c>
      <c r="R37" s="126">
        <f t="shared" si="1"/>
        <v>0</v>
      </c>
      <c r="S37" s="80" t="str">
        <f t="shared" si="2"/>
        <v>0.0</v>
      </c>
      <c r="T37" s="85">
        <v>7.2</v>
      </c>
      <c r="U37" s="86">
        <v>5</v>
      </c>
      <c r="V37" s="14"/>
      <c r="W37" s="5">
        <f t="shared" si="50"/>
        <v>5.9</v>
      </c>
      <c r="X37" s="26">
        <f t="shared" si="51"/>
        <v>5.9</v>
      </c>
      <c r="Y37" s="196" t="str">
        <f t="shared" si="5"/>
        <v>5.9</v>
      </c>
      <c r="Z37" s="128" t="str">
        <f t="shared" si="52"/>
        <v>C</v>
      </c>
      <c r="AA37" s="127">
        <f t="shared" si="53"/>
        <v>2</v>
      </c>
      <c r="AB37" s="127" t="str">
        <f t="shared" si="54"/>
        <v>2.0</v>
      </c>
      <c r="AC37" s="9">
        <v>3</v>
      </c>
      <c r="AD37" s="29">
        <v>3</v>
      </c>
      <c r="AE37" s="85">
        <v>6.8</v>
      </c>
      <c r="AF37" s="133">
        <v>8</v>
      </c>
      <c r="AG37" s="14"/>
      <c r="AH37" s="56">
        <f t="shared" si="9"/>
        <v>7.5</v>
      </c>
      <c r="AI37" s="57">
        <f t="shared" si="10"/>
        <v>7.5</v>
      </c>
      <c r="AJ37" s="203" t="str">
        <f t="shared" si="11"/>
        <v>7.5</v>
      </c>
      <c r="AK37" s="128" t="str">
        <f t="shared" si="55"/>
        <v>B</v>
      </c>
      <c r="AL37" s="127">
        <f t="shared" si="56"/>
        <v>3</v>
      </c>
      <c r="AM37" s="127" t="str">
        <f t="shared" si="57"/>
        <v>3.0</v>
      </c>
      <c r="AN37" s="129">
        <v>3</v>
      </c>
      <c r="AO37" s="94">
        <v>3</v>
      </c>
      <c r="AP37" s="85">
        <v>6.2</v>
      </c>
      <c r="AQ37" s="86">
        <v>6</v>
      </c>
      <c r="AR37" s="14"/>
      <c r="AS37" s="5">
        <f t="shared" si="15"/>
        <v>6.1</v>
      </c>
      <c r="AT37" s="26">
        <f t="shared" si="16"/>
        <v>6.1</v>
      </c>
      <c r="AU37" s="196" t="str">
        <f t="shared" si="17"/>
        <v>6.1</v>
      </c>
      <c r="AV37" s="128" t="str">
        <f t="shared" si="18"/>
        <v>C</v>
      </c>
      <c r="AW37" s="127">
        <f t="shared" si="19"/>
        <v>2</v>
      </c>
      <c r="AX37" s="127" t="str">
        <f t="shared" si="20"/>
        <v>2.0</v>
      </c>
      <c r="AY37" s="9">
        <v>3</v>
      </c>
      <c r="AZ37" s="29">
        <v>3</v>
      </c>
      <c r="BA37" s="134">
        <v>6</v>
      </c>
      <c r="BB37" s="133">
        <v>6</v>
      </c>
      <c r="BC37" s="14"/>
      <c r="BD37" s="5">
        <f t="shared" si="58"/>
        <v>6</v>
      </c>
      <c r="BE37" s="26">
        <f t="shared" si="59"/>
        <v>6</v>
      </c>
      <c r="BF37" s="196" t="str">
        <f t="shared" si="60"/>
        <v>6.0</v>
      </c>
      <c r="BG37" s="128" t="str">
        <f t="shared" si="61"/>
        <v>C</v>
      </c>
      <c r="BH37" s="127">
        <f t="shared" si="62"/>
        <v>2</v>
      </c>
      <c r="BI37" s="127" t="str">
        <f t="shared" si="63"/>
        <v>2.0</v>
      </c>
      <c r="BJ37" s="9">
        <v>4</v>
      </c>
      <c r="BK37" s="29">
        <v>4</v>
      </c>
      <c r="BL37" s="134">
        <v>5</v>
      </c>
      <c r="BM37" s="133">
        <v>2</v>
      </c>
      <c r="BN37" s="133">
        <v>5</v>
      </c>
      <c r="BO37" s="5">
        <f t="shared" si="27"/>
        <v>3.2</v>
      </c>
      <c r="BP37" s="26">
        <f t="shared" si="28"/>
        <v>5</v>
      </c>
      <c r="BQ37" s="196" t="str">
        <f t="shared" si="29"/>
        <v>5.0</v>
      </c>
      <c r="BR37" s="128" t="str">
        <f t="shared" si="30"/>
        <v>D+</v>
      </c>
      <c r="BS37" s="127">
        <f t="shared" si="64"/>
        <v>1.5</v>
      </c>
      <c r="BT37" s="127" t="str">
        <f t="shared" si="65"/>
        <v>1.5</v>
      </c>
      <c r="BU37" s="9">
        <v>3</v>
      </c>
      <c r="BV37" s="28">
        <v>3</v>
      </c>
      <c r="BW37" s="210">
        <v>0</v>
      </c>
      <c r="BX37" s="292"/>
      <c r="BY37" s="186"/>
      <c r="BZ37" s="187">
        <f t="shared" si="66"/>
        <v>0</v>
      </c>
      <c r="CA37" s="188">
        <f t="shared" si="67"/>
        <v>0</v>
      </c>
      <c r="CB37" s="196" t="str">
        <f t="shared" si="68"/>
        <v>0.0</v>
      </c>
      <c r="CC37" s="189" t="str">
        <f t="shared" si="69"/>
        <v>F</v>
      </c>
      <c r="CD37" s="58">
        <f t="shared" si="70"/>
        <v>0</v>
      </c>
      <c r="CE37" s="58" t="str">
        <f t="shared" si="71"/>
        <v>0.0</v>
      </c>
      <c r="CF37" s="190">
        <v>2</v>
      </c>
      <c r="CG37" s="28"/>
      <c r="CH37" s="119">
        <f t="shared" si="39"/>
        <v>18</v>
      </c>
      <c r="CI37" s="117">
        <f t="shared" si="40"/>
        <v>1.8611111111111112</v>
      </c>
      <c r="CJ37" s="112" t="str">
        <f t="shared" si="41"/>
        <v>1.86</v>
      </c>
      <c r="CK37" s="113" t="str">
        <f t="shared" si="49"/>
        <v>Lên lớp</v>
      </c>
      <c r="CL37" s="114">
        <f t="shared" si="42"/>
        <v>16</v>
      </c>
      <c r="CM37" s="115">
        <f t="shared" si="43"/>
        <v>2.09375</v>
      </c>
      <c r="CN37" s="113" t="str">
        <f t="shared" si="44"/>
        <v>Lên lớp</v>
      </c>
      <c r="CO37" s="30"/>
    </row>
    <row r="38" spans="1:93" ht="18.75" customHeight="1">
      <c r="A38" s="138">
        <v>38</v>
      </c>
      <c r="B38" s="138" t="s">
        <v>99</v>
      </c>
      <c r="C38" s="165" t="s">
        <v>268</v>
      </c>
      <c r="D38" s="141" t="s">
        <v>100</v>
      </c>
      <c r="E38" s="142" t="s">
        <v>18</v>
      </c>
      <c r="F38" s="167"/>
      <c r="G38" s="251" t="s">
        <v>357</v>
      </c>
      <c r="H38" s="253" t="s">
        <v>16</v>
      </c>
      <c r="I38" s="483" t="s">
        <v>46</v>
      </c>
      <c r="J38" s="519">
        <v>5.5</v>
      </c>
      <c r="K38" s="520" t="str">
        <f t="shared" si="45"/>
        <v>5.5</v>
      </c>
      <c r="L38" s="365" t="str">
        <f t="shared" si="46"/>
        <v>C</v>
      </c>
      <c r="M38" s="127">
        <f t="shared" si="47"/>
        <v>2</v>
      </c>
      <c r="N38" s="70" t="str">
        <f t="shared" si="48"/>
        <v>2.0</v>
      </c>
      <c r="O38" s="490"/>
      <c r="P38" s="123"/>
      <c r="Q38" s="125" t="str">
        <f t="shared" si="0"/>
        <v>F</v>
      </c>
      <c r="R38" s="126">
        <f t="shared" si="1"/>
        <v>0</v>
      </c>
      <c r="S38" s="80" t="str">
        <f t="shared" si="2"/>
        <v>0.0</v>
      </c>
      <c r="T38" s="85">
        <v>5.5</v>
      </c>
      <c r="U38" s="86">
        <v>5</v>
      </c>
      <c r="V38" s="14"/>
      <c r="W38" s="5">
        <f t="shared" si="50"/>
        <v>5.2</v>
      </c>
      <c r="X38" s="26">
        <f t="shared" si="51"/>
        <v>5.2</v>
      </c>
      <c r="Y38" s="196" t="str">
        <f t="shared" si="5"/>
        <v>5.2</v>
      </c>
      <c r="Z38" s="128" t="str">
        <f t="shared" si="52"/>
        <v>D+</v>
      </c>
      <c r="AA38" s="127">
        <f t="shared" si="53"/>
        <v>1.5</v>
      </c>
      <c r="AB38" s="127" t="str">
        <f t="shared" si="54"/>
        <v>1.5</v>
      </c>
      <c r="AC38" s="9">
        <v>3</v>
      </c>
      <c r="AD38" s="29">
        <v>3</v>
      </c>
      <c r="AE38" s="85">
        <v>5</v>
      </c>
      <c r="AF38" s="133">
        <v>5</v>
      </c>
      <c r="AG38" s="14"/>
      <c r="AH38" s="56">
        <f t="shared" si="9"/>
        <v>5</v>
      </c>
      <c r="AI38" s="57">
        <f t="shared" si="10"/>
        <v>5</v>
      </c>
      <c r="AJ38" s="203" t="str">
        <f t="shared" si="11"/>
        <v>5.0</v>
      </c>
      <c r="AK38" s="128" t="str">
        <f t="shared" si="55"/>
        <v>D+</v>
      </c>
      <c r="AL38" s="127">
        <f t="shared" si="56"/>
        <v>1.5</v>
      </c>
      <c r="AM38" s="127" t="str">
        <f t="shared" si="57"/>
        <v>1.5</v>
      </c>
      <c r="AN38" s="129">
        <v>3</v>
      </c>
      <c r="AO38" s="94">
        <v>3</v>
      </c>
      <c r="AP38" s="85">
        <v>5</v>
      </c>
      <c r="AQ38" s="445"/>
      <c r="AR38" s="86">
        <v>5</v>
      </c>
      <c r="AS38" s="5">
        <f t="shared" si="15"/>
        <v>2</v>
      </c>
      <c r="AT38" s="26">
        <f t="shared" si="16"/>
        <v>5</v>
      </c>
      <c r="AU38" s="196" t="str">
        <f t="shared" si="17"/>
        <v>5.0</v>
      </c>
      <c r="AV38" s="128" t="str">
        <f t="shared" si="18"/>
        <v>D+</v>
      </c>
      <c r="AW38" s="127">
        <f t="shared" si="19"/>
        <v>1.5</v>
      </c>
      <c r="AX38" s="127" t="str">
        <f t="shared" si="20"/>
        <v>1.5</v>
      </c>
      <c r="AY38" s="9">
        <v>3</v>
      </c>
      <c r="AZ38" s="29">
        <v>3</v>
      </c>
      <c r="BA38" s="134">
        <v>6.3</v>
      </c>
      <c r="BB38" s="133">
        <v>7</v>
      </c>
      <c r="BC38" s="14"/>
      <c r="BD38" s="5">
        <f t="shared" si="58"/>
        <v>6.7</v>
      </c>
      <c r="BE38" s="26">
        <f t="shared" si="59"/>
        <v>6.7</v>
      </c>
      <c r="BF38" s="196" t="str">
        <f t="shared" si="60"/>
        <v>6.7</v>
      </c>
      <c r="BG38" s="128" t="str">
        <f t="shared" si="61"/>
        <v>C+</v>
      </c>
      <c r="BH38" s="127">
        <f t="shared" si="62"/>
        <v>2.5</v>
      </c>
      <c r="BI38" s="127" t="str">
        <f t="shared" si="63"/>
        <v>2.5</v>
      </c>
      <c r="BJ38" s="9">
        <v>4</v>
      </c>
      <c r="BK38" s="29">
        <v>4</v>
      </c>
      <c r="BL38" s="134">
        <v>5</v>
      </c>
      <c r="BM38" s="133">
        <v>2</v>
      </c>
      <c r="BN38" s="133">
        <v>3</v>
      </c>
      <c r="BO38" s="5">
        <f t="shared" si="27"/>
        <v>3.2</v>
      </c>
      <c r="BP38" s="26">
        <f t="shared" si="28"/>
        <v>3.8</v>
      </c>
      <c r="BQ38" s="196" t="str">
        <f t="shared" si="29"/>
        <v>3.8</v>
      </c>
      <c r="BR38" s="128" t="str">
        <f t="shared" si="30"/>
        <v>F</v>
      </c>
      <c r="BS38" s="127">
        <f t="shared" si="64"/>
        <v>0</v>
      </c>
      <c r="BT38" s="127" t="str">
        <f t="shared" si="65"/>
        <v>0.0</v>
      </c>
      <c r="BU38" s="9">
        <v>3</v>
      </c>
      <c r="BV38" s="28"/>
      <c r="BW38" s="212">
        <v>7.3</v>
      </c>
      <c r="BX38" s="293">
        <v>8</v>
      </c>
      <c r="BY38" s="185"/>
      <c r="BZ38" s="157">
        <f t="shared" si="66"/>
        <v>7.7</v>
      </c>
      <c r="CA38" s="158">
        <f t="shared" si="67"/>
        <v>7.7</v>
      </c>
      <c r="CB38" s="196" t="str">
        <f t="shared" si="68"/>
        <v>7.7</v>
      </c>
      <c r="CC38" s="159" t="str">
        <f t="shared" si="69"/>
        <v>B</v>
      </c>
      <c r="CD38" s="127">
        <f t="shared" si="70"/>
        <v>3</v>
      </c>
      <c r="CE38" s="127" t="str">
        <f t="shared" si="71"/>
        <v>3.0</v>
      </c>
      <c r="CF38" s="9">
        <v>2</v>
      </c>
      <c r="CG38" s="28">
        <v>2</v>
      </c>
      <c r="CH38" s="119">
        <f t="shared" si="39"/>
        <v>18</v>
      </c>
      <c r="CI38" s="117">
        <f t="shared" si="40"/>
        <v>1.6388888888888888</v>
      </c>
      <c r="CJ38" s="112" t="str">
        <f t="shared" si="41"/>
        <v>1.64</v>
      </c>
      <c r="CK38" s="113" t="str">
        <f t="shared" si="49"/>
        <v>Lên lớp</v>
      </c>
      <c r="CL38" s="114">
        <f t="shared" si="42"/>
        <v>15</v>
      </c>
      <c r="CM38" s="115">
        <f t="shared" si="43"/>
        <v>1.9666666666666666</v>
      </c>
      <c r="CN38" s="113" t="str">
        <f t="shared" si="44"/>
        <v>Lên lớp</v>
      </c>
      <c r="CO38" s="30"/>
    </row>
    <row r="39" spans="1:93" ht="18.75" customHeight="1">
      <c r="A39" s="138">
        <v>39</v>
      </c>
      <c r="B39" s="138" t="s">
        <v>99</v>
      </c>
      <c r="C39" s="140" t="s">
        <v>269</v>
      </c>
      <c r="D39" s="141" t="s">
        <v>270</v>
      </c>
      <c r="E39" s="142" t="s">
        <v>18</v>
      </c>
      <c r="F39" s="163"/>
      <c r="G39" s="251" t="s">
        <v>358</v>
      </c>
      <c r="H39" s="253" t="s">
        <v>16</v>
      </c>
      <c r="I39" s="483" t="s">
        <v>34</v>
      </c>
      <c r="J39" s="522"/>
      <c r="K39" s="520" t="str">
        <f t="shared" si="45"/>
        <v>0.0</v>
      </c>
      <c r="L39" s="365" t="str">
        <f t="shared" si="46"/>
        <v>F</v>
      </c>
      <c r="M39" s="127">
        <f t="shared" si="47"/>
        <v>0</v>
      </c>
      <c r="N39" s="70" t="str">
        <f t="shared" si="48"/>
        <v>0.0</v>
      </c>
      <c r="O39" s="490"/>
      <c r="Q39" s="125" t="str">
        <f t="shared" si="0"/>
        <v>F</v>
      </c>
      <c r="R39" s="126">
        <f t="shared" si="1"/>
        <v>0</v>
      </c>
      <c r="S39" s="80" t="str">
        <f t="shared" si="2"/>
        <v>0.0</v>
      </c>
      <c r="T39" s="330">
        <v>3.5</v>
      </c>
      <c r="U39" s="14"/>
      <c r="V39" s="14"/>
      <c r="W39" s="5">
        <f t="shared" si="50"/>
        <v>1.4</v>
      </c>
      <c r="X39" s="26">
        <f t="shared" si="51"/>
        <v>1.4</v>
      </c>
      <c r="Y39" s="196" t="str">
        <f t="shared" si="5"/>
        <v>1.4</v>
      </c>
      <c r="Z39" s="128" t="str">
        <f t="shared" si="52"/>
        <v>F</v>
      </c>
      <c r="AA39" s="127">
        <f t="shared" si="53"/>
        <v>0</v>
      </c>
      <c r="AB39" s="127" t="str">
        <f t="shared" si="54"/>
        <v>0.0</v>
      </c>
      <c r="AC39" s="9">
        <v>3</v>
      </c>
      <c r="AD39" s="29"/>
      <c r="AE39" s="338">
        <v>0</v>
      </c>
      <c r="AF39" s="14"/>
      <c r="AG39" s="14"/>
      <c r="AH39" s="56">
        <f t="shared" si="9"/>
        <v>0</v>
      </c>
      <c r="AI39" s="57">
        <f t="shared" si="10"/>
        <v>0</v>
      </c>
      <c r="AJ39" s="203" t="str">
        <f t="shared" si="11"/>
        <v>0.0</v>
      </c>
      <c r="AK39" s="128" t="str">
        <f t="shared" si="55"/>
        <v>F</v>
      </c>
      <c r="AL39" s="127">
        <f t="shared" si="56"/>
        <v>0</v>
      </c>
      <c r="AM39" s="127" t="str">
        <f t="shared" si="57"/>
        <v>0.0</v>
      </c>
      <c r="AN39" s="129">
        <v>3</v>
      </c>
      <c r="AO39" s="94"/>
      <c r="AP39" s="338">
        <v>0</v>
      </c>
      <c r="AQ39" s="14"/>
      <c r="AR39" s="14"/>
      <c r="AS39" s="5">
        <f t="shared" si="15"/>
        <v>0</v>
      </c>
      <c r="AT39" s="26">
        <f t="shared" si="16"/>
        <v>0</v>
      </c>
      <c r="AU39" s="196" t="str">
        <f t="shared" si="17"/>
        <v>0.0</v>
      </c>
      <c r="AV39" s="128" t="str">
        <f t="shared" si="18"/>
        <v>F</v>
      </c>
      <c r="AW39" s="127">
        <f t="shared" si="19"/>
        <v>0</v>
      </c>
      <c r="AX39" s="127" t="str">
        <f t="shared" si="20"/>
        <v>0.0</v>
      </c>
      <c r="AY39" s="9">
        <v>3</v>
      </c>
      <c r="AZ39" s="29"/>
      <c r="BA39" s="209">
        <v>0</v>
      </c>
      <c r="BB39" s="14"/>
      <c r="BC39" s="14"/>
      <c r="BD39" s="5">
        <f t="shared" si="58"/>
        <v>0</v>
      </c>
      <c r="BE39" s="26">
        <f t="shared" si="59"/>
        <v>0</v>
      </c>
      <c r="BF39" s="196" t="str">
        <f t="shared" si="60"/>
        <v>0.0</v>
      </c>
      <c r="BG39" s="128" t="str">
        <f t="shared" si="61"/>
        <v>F</v>
      </c>
      <c r="BH39" s="127">
        <f t="shared" si="62"/>
        <v>0</v>
      </c>
      <c r="BI39" s="127" t="str">
        <f t="shared" si="63"/>
        <v>0.0</v>
      </c>
      <c r="BJ39" s="9">
        <v>4</v>
      </c>
      <c r="BK39" s="29"/>
      <c r="BL39" s="209">
        <v>0</v>
      </c>
      <c r="BM39" s="14"/>
      <c r="BN39" s="14"/>
      <c r="BO39" s="5">
        <f t="shared" si="27"/>
        <v>0</v>
      </c>
      <c r="BP39" s="26">
        <f t="shared" si="28"/>
        <v>0</v>
      </c>
      <c r="BQ39" s="196" t="str">
        <f t="shared" si="29"/>
        <v>0.0</v>
      </c>
      <c r="BR39" s="128" t="str">
        <f t="shared" si="30"/>
        <v>F</v>
      </c>
      <c r="BS39" s="127">
        <f t="shared" si="64"/>
        <v>0</v>
      </c>
      <c r="BT39" s="127" t="str">
        <f t="shared" si="65"/>
        <v>0.0</v>
      </c>
      <c r="BU39" s="9">
        <v>3</v>
      </c>
      <c r="BV39" s="28"/>
      <c r="BW39" s="209">
        <v>0</v>
      </c>
      <c r="BX39" s="294"/>
      <c r="BY39" s="14"/>
      <c r="BZ39" s="157">
        <f t="shared" si="66"/>
        <v>0</v>
      </c>
      <c r="CA39" s="158">
        <f t="shared" si="67"/>
        <v>0</v>
      </c>
      <c r="CB39" s="196" t="str">
        <f t="shared" si="68"/>
        <v>0.0</v>
      </c>
      <c r="CC39" s="159" t="str">
        <f t="shared" si="69"/>
        <v>F</v>
      </c>
      <c r="CD39" s="127">
        <f t="shared" si="70"/>
        <v>0</v>
      </c>
      <c r="CE39" s="127" t="str">
        <f t="shared" si="71"/>
        <v>0.0</v>
      </c>
      <c r="CF39" s="9">
        <v>2</v>
      </c>
      <c r="CG39" s="28"/>
      <c r="CH39" s="119">
        <f t="shared" si="39"/>
        <v>18</v>
      </c>
      <c r="CI39" s="117">
        <f t="shared" si="40"/>
        <v>0</v>
      </c>
      <c r="CJ39" s="112" t="str">
        <f t="shared" si="41"/>
        <v>0.00</v>
      </c>
      <c r="CK39" s="601" t="str">
        <f t="shared" si="49"/>
        <v>Cảnh báo KQHT</v>
      </c>
      <c r="CL39" s="114">
        <f t="shared" si="42"/>
        <v>0</v>
      </c>
      <c r="CM39" s="115" t="e">
        <f t="shared" si="43"/>
        <v>#DIV/0!</v>
      </c>
      <c r="CN39" s="113" t="e">
        <f t="shared" si="44"/>
        <v>#DIV/0!</v>
      </c>
      <c r="CO39" s="30" t="s">
        <v>495</v>
      </c>
    </row>
    <row r="40" spans="1:93" ht="18.75" customHeight="1">
      <c r="A40" s="138">
        <v>40</v>
      </c>
      <c r="B40" s="138" t="s">
        <v>99</v>
      </c>
      <c r="C40" s="165" t="s">
        <v>271</v>
      </c>
      <c r="D40" s="141" t="s">
        <v>33</v>
      </c>
      <c r="E40" s="142" t="s">
        <v>49</v>
      </c>
      <c r="F40" s="163"/>
      <c r="G40" s="251" t="s">
        <v>359</v>
      </c>
      <c r="H40" s="253" t="s">
        <v>16</v>
      </c>
      <c r="I40" s="483" t="s">
        <v>47</v>
      </c>
      <c r="J40" s="523">
        <v>7</v>
      </c>
      <c r="K40" s="520" t="str">
        <f t="shared" si="45"/>
        <v>7.0</v>
      </c>
      <c r="L40" s="365" t="str">
        <f t="shared" si="46"/>
        <v>B</v>
      </c>
      <c r="M40" s="127">
        <f t="shared" si="47"/>
        <v>3</v>
      </c>
      <c r="N40" s="70" t="str">
        <f t="shared" si="48"/>
        <v>3.0</v>
      </c>
      <c r="O40" s="490"/>
      <c r="Q40" s="125" t="str">
        <f t="shared" si="0"/>
        <v>F</v>
      </c>
      <c r="R40" s="126">
        <f t="shared" si="1"/>
        <v>0</v>
      </c>
      <c r="S40" s="80" t="str">
        <f t="shared" si="2"/>
        <v>0.0</v>
      </c>
      <c r="T40" s="95">
        <v>6.3</v>
      </c>
      <c r="U40" s="133">
        <v>5</v>
      </c>
      <c r="V40" s="133"/>
      <c r="W40" s="5">
        <f t="shared" si="50"/>
        <v>5.5</v>
      </c>
      <c r="X40" s="26">
        <f t="shared" si="51"/>
        <v>5.5</v>
      </c>
      <c r="Y40" s="196" t="str">
        <f t="shared" si="5"/>
        <v>5.5</v>
      </c>
      <c r="Z40" s="128" t="str">
        <f t="shared" si="52"/>
        <v>C</v>
      </c>
      <c r="AA40" s="127">
        <f t="shared" si="53"/>
        <v>2</v>
      </c>
      <c r="AB40" s="127" t="str">
        <f t="shared" si="54"/>
        <v>2.0</v>
      </c>
      <c r="AC40" s="9">
        <v>3</v>
      </c>
      <c r="AD40" s="29">
        <v>3</v>
      </c>
      <c r="AE40" s="33">
        <v>7.4</v>
      </c>
      <c r="AF40" s="86">
        <v>8</v>
      </c>
      <c r="AG40" s="14"/>
      <c r="AH40" s="56">
        <f t="shared" si="9"/>
        <v>7.8</v>
      </c>
      <c r="AI40" s="57">
        <f t="shared" si="10"/>
        <v>7.8</v>
      </c>
      <c r="AJ40" s="203" t="str">
        <f t="shared" si="11"/>
        <v>7.8</v>
      </c>
      <c r="AK40" s="128" t="str">
        <f t="shared" si="55"/>
        <v>B</v>
      </c>
      <c r="AL40" s="127">
        <f t="shared" si="56"/>
        <v>3</v>
      </c>
      <c r="AM40" s="127" t="str">
        <f t="shared" si="57"/>
        <v>3.0</v>
      </c>
      <c r="AN40" s="129">
        <v>3</v>
      </c>
      <c r="AO40" s="94">
        <v>3</v>
      </c>
      <c r="AP40" s="33">
        <v>5</v>
      </c>
      <c r="AQ40" s="86">
        <v>5</v>
      </c>
      <c r="AR40" s="14"/>
      <c r="AS40" s="5">
        <f t="shared" si="15"/>
        <v>5</v>
      </c>
      <c r="AT40" s="26">
        <f t="shared" si="16"/>
        <v>5</v>
      </c>
      <c r="AU40" s="196" t="str">
        <f t="shared" si="17"/>
        <v>5.0</v>
      </c>
      <c r="AV40" s="128" t="str">
        <f t="shared" si="18"/>
        <v>D+</v>
      </c>
      <c r="AW40" s="127">
        <f t="shared" si="19"/>
        <v>1.5</v>
      </c>
      <c r="AX40" s="127" t="str">
        <f t="shared" si="20"/>
        <v>1.5</v>
      </c>
      <c r="AY40" s="9">
        <v>3</v>
      </c>
      <c r="AZ40" s="29">
        <v>3</v>
      </c>
      <c r="BA40" s="134">
        <v>6.5</v>
      </c>
      <c r="BB40" s="133">
        <v>6</v>
      </c>
      <c r="BC40" s="133"/>
      <c r="BD40" s="5">
        <f t="shared" si="58"/>
        <v>6.2</v>
      </c>
      <c r="BE40" s="26">
        <f t="shared" si="59"/>
        <v>6.2</v>
      </c>
      <c r="BF40" s="196" t="str">
        <f t="shared" si="60"/>
        <v>6.2</v>
      </c>
      <c r="BG40" s="128" t="str">
        <f t="shared" si="61"/>
        <v>C</v>
      </c>
      <c r="BH40" s="127">
        <f t="shared" si="62"/>
        <v>2</v>
      </c>
      <c r="BI40" s="127" t="str">
        <f t="shared" si="63"/>
        <v>2.0</v>
      </c>
      <c r="BJ40" s="9">
        <v>4</v>
      </c>
      <c r="BK40" s="29">
        <v>4</v>
      </c>
      <c r="BL40" s="134">
        <v>6.4</v>
      </c>
      <c r="BM40" s="86">
        <v>5</v>
      </c>
      <c r="BN40" s="14"/>
      <c r="BO40" s="5">
        <f t="shared" si="27"/>
        <v>5.6</v>
      </c>
      <c r="BP40" s="26">
        <f t="shared" si="28"/>
        <v>5.6</v>
      </c>
      <c r="BQ40" s="196" t="str">
        <f t="shared" si="29"/>
        <v>5.6</v>
      </c>
      <c r="BR40" s="128" t="str">
        <f t="shared" si="30"/>
        <v>C</v>
      </c>
      <c r="BS40" s="127">
        <f t="shared" si="64"/>
        <v>2</v>
      </c>
      <c r="BT40" s="127" t="str">
        <f t="shared" si="65"/>
        <v>2.0</v>
      </c>
      <c r="BU40" s="9">
        <v>3</v>
      </c>
      <c r="BV40" s="28">
        <v>3</v>
      </c>
      <c r="BW40" s="134">
        <v>6.3</v>
      </c>
      <c r="BX40" s="294">
        <v>7</v>
      </c>
      <c r="BY40" s="14"/>
      <c r="BZ40" s="157">
        <f t="shared" si="66"/>
        <v>6.7</v>
      </c>
      <c r="CA40" s="158">
        <f t="shared" si="67"/>
        <v>6.7</v>
      </c>
      <c r="CB40" s="196" t="str">
        <f t="shared" si="68"/>
        <v>6.7</v>
      </c>
      <c r="CC40" s="159" t="str">
        <f t="shared" si="69"/>
        <v>C+</v>
      </c>
      <c r="CD40" s="127">
        <f t="shared" si="70"/>
        <v>2.5</v>
      </c>
      <c r="CE40" s="127" t="str">
        <f t="shared" si="71"/>
        <v>2.5</v>
      </c>
      <c r="CF40" s="9">
        <v>2</v>
      </c>
      <c r="CG40" s="28">
        <v>2</v>
      </c>
      <c r="CH40" s="119">
        <f t="shared" si="39"/>
        <v>18</v>
      </c>
      <c r="CI40" s="117">
        <f t="shared" si="40"/>
        <v>2.1388888888888888</v>
      </c>
      <c r="CJ40" s="112" t="str">
        <f t="shared" si="41"/>
        <v>2.14</v>
      </c>
      <c r="CK40" s="113" t="str">
        <f t="shared" si="49"/>
        <v>Lên lớp</v>
      </c>
      <c r="CL40" s="114">
        <f t="shared" si="42"/>
        <v>18</v>
      </c>
      <c r="CM40" s="115">
        <f t="shared" si="43"/>
        <v>2.1388888888888888</v>
      </c>
      <c r="CN40" s="113" t="str">
        <f t="shared" si="44"/>
        <v>Lên lớp</v>
      </c>
      <c r="CO40" s="30"/>
    </row>
    <row r="41" spans="1:93" ht="18.75" customHeight="1">
      <c r="A41" s="138">
        <v>41</v>
      </c>
      <c r="B41" s="138" t="s">
        <v>99</v>
      </c>
      <c r="C41" s="139" t="s">
        <v>272</v>
      </c>
      <c r="D41" s="141" t="s">
        <v>273</v>
      </c>
      <c r="E41" s="142" t="s">
        <v>274</v>
      </c>
      <c r="F41" s="163"/>
      <c r="G41" s="254" t="s">
        <v>360</v>
      </c>
      <c r="H41" s="255" t="s">
        <v>16</v>
      </c>
      <c r="I41" s="484" t="s">
        <v>390</v>
      </c>
      <c r="J41" s="523">
        <v>5.3</v>
      </c>
      <c r="K41" s="520" t="str">
        <f t="shared" si="45"/>
        <v>5.3</v>
      </c>
      <c r="L41" s="365" t="str">
        <f t="shared" si="46"/>
        <v>D+</v>
      </c>
      <c r="M41" s="127">
        <f t="shared" si="47"/>
        <v>1.5</v>
      </c>
      <c r="N41" s="70" t="str">
        <f t="shared" si="48"/>
        <v>1.5</v>
      </c>
      <c r="O41" s="494">
        <v>7</v>
      </c>
      <c r="Q41" s="125" t="str">
        <f t="shared" si="0"/>
        <v>B</v>
      </c>
      <c r="R41" s="126">
        <f t="shared" si="1"/>
        <v>3</v>
      </c>
      <c r="S41" s="80" t="str">
        <f t="shared" si="2"/>
        <v>3.0</v>
      </c>
      <c r="T41" s="95">
        <v>7</v>
      </c>
      <c r="U41" s="133">
        <v>5</v>
      </c>
      <c r="V41" s="133"/>
      <c r="W41" s="5">
        <f t="shared" si="50"/>
        <v>5.8</v>
      </c>
      <c r="X41" s="26">
        <f t="shared" si="51"/>
        <v>5.8</v>
      </c>
      <c r="Y41" s="196" t="str">
        <f t="shared" si="5"/>
        <v>5.8</v>
      </c>
      <c r="Z41" s="128" t="str">
        <f t="shared" si="52"/>
        <v>C</v>
      </c>
      <c r="AA41" s="127">
        <f t="shared" si="53"/>
        <v>2</v>
      </c>
      <c r="AB41" s="127" t="str">
        <f t="shared" si="54"/>
        <v>2.0</v>
      </c>
      <c r="AC41" s="9">
        <v>3</v>
      </c>
      <c r="AD41" s="29">
        <v>3</v>
      </c>
      <c r="AE41" s="33">
        <v>6.7</v>
      </c>
      <c r="AF41" s="86">
        <v>5</v>
      </c>
      <c r="AG41" s="14"/>
      <c r="AH41" s="56">
        <f t="shared" si="9"/>
        <v>5.7</v>
      </c>
      <c r="AI41" s="57">
        <f t="shared" si="10"/>
        <v>5.7</v>
      </c>
      <c r="AJ41" s="203" t="str">
        <f t="shared" si="11"/>
        <v>5.7</v>
      </c>
      <c r="AK41" s="128" t="str">
        <f t="shared" si="55"/>
        <v>C</v>
      </c>
      <c r="AL41" s="127">
        <f t="shared" si="56"/>
        <v>2</v>
      </c>
      <c r="AM41" s="127" t="str">
        <f t="shared" si="57"/>
        <v>2.0</v>
      </c>
      <c r="AN41" s="129">
        <v>3</v>
      </c>
      <c r="AO41" s="94">
        <v>3</v>
      </c>
      <c r="AP41" s="33">
        <v>6.8</v>
      </c>
      <c r="AQ41" s="86">
        <v>6</v>
      </c>
      <c r="AR41" s="14"/>
      <c r="AS41" s="5">
        <f t="shared" si="15"/>
        <v>6.3</v>
      </c>
      <c r="AT41" s="26">
        <f t="shared" si="16"/>
        <v>6.3</v>
      </c>
      <c r="AU41" s="196" t="str">
        <f t="shared" si="17"/>
        <v>6.3</v>
      </c>
      <c r="AV41" s="128" t="str">
        <f t="shared" si="18"/>
        <v>C</v>
      </c>
      <c r="AW41" s="127">
        <f t="shared" si="19"/>
        <v>2</v>
      </c>
      <c r="AX41" s="127" t="str">
        <f t="shared" si="20"/>
        <v>2.0</v>
      </c>
      <c r="AY41" s="9">
        <v>3</v>
      </c>
      <c r="AZ41" s="29">
        <v>3</v>
      </c>
      <c r="BA41" s="134">
        <v>6.7</v>
      </c>
      <c r="BB41" s="133">
        <v>4</v>
      </c>
      <c r="BC41" s="133"/>
      <c r="BD41" s="5">
        <f t="shared" si="58"/>
        <v>5.0999999999999996</v>
      </c>
      <c r="BE41" s="26">
        <f t="shared" si="59"/>
        <v>5.0999999999999996</v>
      </c>
      <c r="BF41" s="196" t="str">
        <f t="shared" si="60"/>
        <v>5.1</v>
      </c>
      <c r="BG41" s="128" t="str">
        <f t="shared" si="61"/>
        <v>D+</v>
      </c>
      <c r="BH41" s="127">
        <f t="shared" si="62"/>
        <v>1.5</v>
      </c>
      <c r="BI41" s="127" t="str">
        <f t="shared" si="63"/>
        <v>1.5</v>
      </c>
      <c r="BJ41" s="9">
        <v>4</v>
      </c>
      <c r="BK41" s="29">
        <v>4</v>
      </c>
      <c r="BL41" s="134">
        <v>5</v>
      </c>
      <c r="BM41" s="86">
        <v>3</v>
      </c>
      <c r="BN41" s="86">
        <v>5</v>
      </c>
      <c r="BO41" s="5">
        <f t="shared" si="27"/>
        <v>3.8</v>
      </c>
      <c r="BP41" s="26">
        <f t="shared" si="28"/>
        <v>5</v>
      </c>
      <c r="BQ41" s="196" t="str">
        <f t="shared" si="29"/>
        <v>5.0</v>
      </c>
      <c r="BR41" s="128" t="str">
        <f t="shared" si="30"/>
        <v>D+</v>
      </c>
      <c r="BS41" s="127">
        <f t="shared" si="64"/>
        <v>1.5</v>
      </c>
      <c r="BT41" s="127" t="str">
        <f t="shared" si="65"/>
        <v>1.5</v>
      </c>
      <c r="BU41" s="9">
        <v>3</v>
      </c>
      <c r="BV41" s="28">
        <v>3</v>
      </c>
      <c r="BW41" s="134">
        <v>5</v>
      </c>
      <c r="BX41" s="294"/>
      <c r="BY41" s="133">
        <v>7</v>
      </c>
      <c r="BZ41" s="157">
        <f t="shared" si="66"/>
        <v>2</v>
      </c>
      <c r="CA41" s="158">
        <f t="shared" si="67"/>
        <v>6.2</v>
      </c>
      <c r="CB41" s="196" t="str">
        <f t="shared" si="68"/>
        <v>6.2</v>
      </c>
      <c r="CC41" s="159" t="str">
        <f t="shared" si="69"/>
        <v>C</v>
      </c>
      <c r="CD41" s="127">
        <f t="shared" si="70"/>
        <v>2</v>
      </c>
      <c r="CE41" s="127" t="str">
        <f t="shared" si="71"/>
        <v>2.0</v>
      </c>
      <c r="CF41" s="9">
        <v>2</v>
      </c>
      <c r="CG41" s="28">
        <v>2</v>
      </c>
      <c r="CH41" s="119">
        <f t="shared" si="39"/>
        <v>18</v>
      </c>
      <c r="CI41" s="117">
        <f t="shared" si="40"/>
        <v>1.8055555555555556</v>
      </c>
      <c r="CJ41" s="112" t="str">
        <f t="shared" si="41"/>
        <v>1.81</v>
      </c>
      <c r="CK41" s="113" t="str">
        <f t="shared" si="49"/>
        <v>Lên lớp</v>
      </c>
      <c r="CL41" s="114">
        <f t="shared" si="42"/>
        <v>18</v>
      </c>
      <c r="CM41" s="115">
        <f t="shared" si="43"/>
        <v>1.8055555555555556</v>
      </c>
      <c r="CN41" s="113" t="str">
        <f t="shared" si="44"/>
        <v>Lên lớp</v>
      </c>
      <c r="CO41" s="30"/>
    </row>
    <row r="42" spans="1:93" ht="18.75" customHeight="1">
      <c r="A42" s="138">
        <v>42</v>
      </c>
      <c r="B42" s="138" t="s">
        <v>99</v>
      </c>
      <c r="C42" s="165" t="s">
        <v>275</v>
      </c>
      <c r="D42" s="141" t="s">
        <v>42</v>
      </c>
      <c r="E42" s="142" t="s">
        <v>43</v>
      </c>
      <c r="F42" s="163"/>
      <c r="G42" s="251" t="s">
        <v>361</v>
      </c>
      <c r="H42" s="253" t="s">
        <v>16</v>
      </c>
      <c r="I42" s="483" t="s">
        <v>391</v>
      </c>
      <c r="J42" s="523">
        <v>5.3</v>
      </c>
      <c r="K42" s="520" t="str">
        <f t="shared" si="45"/>
        <v>5.3</v>
      </c>
      <c r="L42" s="365" t="str">
        <f t="shared" si="46"/>
        <v>D+</v>
      </c>
      <c r="M42" s="127">
        <f t="shared" si="47"/>
        <v>1.5</v>
      </c>
      <c r="N42" s="70" t="str">
        <f t="shared" si="48"/>
        <v>1.5</v>
      </c>
      <c r="O42" s="490"/>
      <c r="Q42" s="125" t="str">
        <f t="shared" si="0"/>
        <v>F</v>
      </c>
      <c r="R42" s="126">
        <f t="shared" si="1"/>
        <v>0</v>
      </c>
      <c r="S42" s="80" t="str">
        <f t="shared" si="2"/>
        <v>0.0</v>
      </c>
      <c r="T42" s="95">
        <v>7</v>
      </c>
      <c r="U42" s="133">
        <v>5</v>
      </c>
      <c r="V42" s="133"/>
      <c r="W42" s="5">
        <f t="shared" si="50"/>
        <v>5.8</v>
      </c>
      <c r="X42" s="26">
        <f t="shared" si="51"/>
        <v>5.8</v>
      </c>
      <c r="Y42" s="196" t="str">
        <f t="shared" si="5"/>
        <v>5.8</v>
      </c>
      <c r="Z42" s="128" t="str">
        <f t="shared" si="52"/>
        <v>C</v>
      </c>
      <c r="AA42" s="127">
        <f t="shared" si="53"/>
        <v>2</v>
      </c>
      <c r="AB42" s="127" t="str">
        <f t="shared" si="54"/>
        <v>2.0</v>
      </c>
      <c r="AC42" s="9">
        <v>3</v>
      </c>
      <c r="AD42" s="29">
        <v>3</v>
      </c>
      <c r="AE42" s="33">
        <v>6.2</v>
      </c>
      <c r="AF42" s="86">
        <v>7</v>
      </c>
      <c r="AG42" s="14"/>
      <c r="AH42" s="56">
        <f t="shared" si="9"/>
        <v>6.7</v>
      </c>
      <c r="AI42" s="57">
        <f t="shared" si="10"/>
        <v>6.7</v>
      </c>
      <c r="AJ42" s="203" t="str">
        <f t="shared" si="11"/>
        <v>6.7</v>
      </c>
      <c r="AK42" s="128" t="str">
        <f t="shared" si="55"/>
        <v>C+</v>
      </c>
      <c r="AL42" s="127">
        <f t="shared" si="56"/>
        <v>2.5</v>
      </c>
      <c r="AM42" s="127" t="str">
        <f t="shared" si="57"/>
        <v>2.5</v>
      </c>
      <c r="AN42" s="129">
        <v>3</v>
      </c>
      <c r="AO42" s="94">
        <v>3</v>
      </c>
      <c r="AP42" s="33">
        <v>5</v>
      </c>
      <c r="AQ42" s="445"/>
      <c r="AR42" s="86">
        <v>4</v>
      </c>
      <c r="AS42" s="5">
        <f t="shared" si="15"/>
        <v>2</v>
      </c>
      <c r="AT42" s="26">
        <f t="shared" si="16"/>
        <v>4.4000000000000004</v>
      </c>
      <c r="AU42" s="196" t="str">
        <f t="shared" si="17"/>
        <v>4.4</v>
      </c>
      <c r="AV42" s="128" t="str">
        <f t="shared" si="18"/>
        <v>D</v>
      </c>
      <c r="AW42" s="127">
        <f t="shared" si="19"/>
        <v>1</v>
      </c>
      <c r="AX42" s="127" t="str">
        <f t="shared" si="20"/>
        <v>1.0</v>
      </c>
      <c r="AY42" s="9">
        <v>3</v>
      </c>
      <c r="AZ42" s="29">
        <v>3</v>
      </c>
      <c r="BA42" s="134">
        <v>6</v>
      </c>
      <c r="BB42" s="133">
        <v>5</v>
      </c>
      <c r="BC42" s="133"/>
      <c r="BD42" s="5">
        <f t="shared" si="58"/>
        <v>5.4</v>
      </c>
      <c r="BE42" s="26">
        <f t="shared" si="59"/>
        <v>5.4</v>
      </c>
      <c r="BF42" s="196" t="str">
        <f t="shared" si="60"/>
        <v>5.4</v>
      </c>
      <c r="BG42" s="128" t="str">
        <f t="shared" si="61"/>
        <v>D+</v>
      </c>
      <c r="BH42" s="127">
        <f t="shared" si="62"/>
        <v>1.5</v>
      </c>
      <c r="BI42" s="127" t="str">
        <f t="shared" si="63"/>
        <v>1.5</v>
      </c>
      <c r="BJ42" s="9">
        <v>4</v>
      </c>
      <c r="BK42" s="29">
        <v>4</v>
      </c>
      <c r="BL42" s="134">
        <v>6</v>
      </c>
      <c r="BM42" s="86">
        <v>3</v>
      </c>
      <c r="BN42" s="14"/>
      <c r="BO42" s="5">
        <f t="shared" si="27"/>
        <v>4.2</v>
      </c>
      <c r="BP42" s="26">
        <f t="shared" si="28"/>
        <v>4.2</v>
      </c>
      <c r="BQ42" s="196" t="str">
        <f t="shared" si="29"/>
        <v>4.2</v>
      </c>
      <c r="BR42" s="128" t="str">
        <f t="shared" si="30"/>
        <v>D</v>
      </c>
      <c r="BS42" s="127">
        <f t="shared" si="64"/>
        <v>1</v>
      </c>
      <c r="BT42" s="127" t="str">
        <f t="shared" si="65"/>
        <v>1.0</v>
      </c>
      <c r="BU42" s="9">
        <v>3</v>
      </c>
      <c r="BV42" s="28">
        <v>3</v>
      </c>
      <c r="BW42" s="134">
        <v>8</v>
      </c>
      <c r="BX42" s="294">
        <v>6</v>
      </c>
      <c r="BY42" s="14"/>
      <c r="BZ42" s="157">
        <f t="shared" si="66"/>
        <v>6.8</v>
      </c>
      <c r="CA42" s="158">
        <f t="shared" si="67"/>
        <v>6.8</v>
      </c>
      <c r="CB42" s="196" t="str">
        <f t="shared" si="68"/>
        <v>6.8</v>
      </c>
      <c r="CC42" s="159" t="str">
        <f t="shared" si="69"/>
        <v>C+</v>
      </c>
      <c r="CD42" s="127">
        <f t="shared" si="70"/>
        <v>2.5</v>
      </c>
      <c r="CE42" s="127" t="str">
        <f t="shared" si="71"/>
        <v>2.5</v>
      </c>
      <c r="CF42" s="9">
        <v>2</v>
      </c>
      <c r="CG42" s="28">
        <v>2</v>
      </c>
      <c r="CH42" s="119">
        <f t="shared" si="39"/>
        <v>18</v>
      </c>
      <c r="CI42" s="117">
        <f t="shared" si="40"/>
        <v>1.6944444444444444</v>
      </c>
      <c r="CJ42" s="112" t="str">
        <f t="shared" si="41"/>
        <v>1.69</v>
      </c>
      <c r="CK42" s="113" t="str">
        <f t="shared" si="49"/>
        <v>Lên lớp</v>
      </c>
      <c r="CL42" s="114">
        <f t="shared" si="42"/>
        <v>18</v>
      </c>
      <c r="CM42" s="115">
        <f t="shared" si="43"/>
        <v>1.6944444444444444</v>
      </c>
      <c r="CN42" s="113" t="str">
        <f t="shared" si="44"/>
        <v>Lên lớp</v>
      </c>
      <c r="CO42" s="30"/>
    </row>
    <row r="43" spans="1:93" ht="18.75" customHeight="1">
      <c r="A43" s="138">
        <v>43</v>
      </c>
      <c r="B43" s="138" t="s">
        <v>99</v>
      </c>
      <c r="C43" s="140" t="s">
        <v>276</v>
      </c>
      <c r="D43" s="141" t="s">
        <v>21</v>
      </c>
      <c r="E43" s="142" t="s">
        <v>29</v>
      </c>
      <c r="F43" s="163"/>
      <c r="G43" s="251" t="s">
        <v>362</v>
      </c>
      <c r="H43" s="253" t="s">
        <v>16</v>
      </c>
      <c r="I43" s="483" t="s">
        <v>392</v>
      </c>
      <c r="J43" s="523">
        <v>5.8</v>
      </c>
      <c r="K43" s="520" t="str">
        <f t="shared" si="45"/>
        <v>5.8</v>
      </c>
      <c r="L43" s="365" t="str">
        <f t="shared" si="46"/>
        <v>C</v>
      </c>
      <c r="M43" s="127">
        <f t="shared" si="47"/>
        <v>2</v>
      </c>
      <c r="N43" s="70" t="str">
        <f t="shared" si="48"/>
        <v>2.0</v>
      </c>
      <c r="O43" s="490"/>
      <c r="Q43" s="125" t="str">
        <f t="shared" si="0"/>
        <v>F</v>
      </c>
      <c r="R43" s="126">
        <f t="shared" si="1"/>
        <v>0</v>
      </c>
      <c r="S43" s="80" t="str">
        <f t="shared" si="2"/>
        <v>0.0</v>
      </c>
      <c r="T43" s="95">
        <v>6.8</v>
      </c>
      <c r="U43" s="133">
        <v>5</v>
      </c>
      <c r="V43" s="133"/>
      <c r="W43" s="5">
        <f t="shared" si="50"/>
        <v>5.7</v>
      </c>
      <c r="X43" s="26">
        <f t="shared" si="51"/>
        <v>5.7</v>
      </c>
      <c r="Y43" s="196" t="str">
        <f t="shared" si="5"/>
        <v>5.7</v>
      </c>
      <c r="Z43" s="128" t="str">
        <f t="shared" si="52"/>
        <v>C</v>
      </c>
      <c r="AA43" s="127">
        <f t="shared" si="53"/>
        <v>2</v>
      </c>
      <c r="AB43" s="127" t="str">
        <f t="shared" si="54"/>
        <v>2.0</v>
      </c>
      <c r="AC43" s="9">
        <v>3</v>
      </c>
      <c r="AD43" s="29">
        <v>3</v>
      </c>
      <c r="AE43" s="33">
        <v>6.8</v>
      </c>
      <c r="AF43" s="86">
        <v>2</v>
      </c>
      <c r="AG43" s="86">
        <v>3</v>
      </c>
      <c r="AH43" s="56">
        <f t="shared" si="9"/>
        <v>3.9</v>
      </c>
      <c r="AI43" s="57">
        <f t="shared" si="10"/>
        <v>4.5</v>
      </c>
      <c r="AJ43" s="203" t="str">
        <f t="shared" si="11"/>
        <v>4.5</v>
      </c>
      <c r="AK43" s="128" t="str">
        <f t="shared" si="55"/>
        <v>D</v>
      </c>
      <c r="AL43" s="127">
        <f t="shared" si="56"/>
        <v>1</v>
      </c>
      <c r="AM43" s="127" t="str">
        <f t="shared" si="57"/>
        <v>1.0</v>
      </c>
      <c r="AN43" s="129">
        <v>3</v>
      </c>
      <c r="AO43" s="94">
        <v>3</v>
      </c>
      <c r="AP43" s="33">
        <v>5</v>
      </c>
      <c r="AQ43" s="86">
        <v>7</v>
      </c>
      <c r="AR43" s="14"/>
      <c r="AS43" s="5">
        <f t="shared" si="15"/>
        <v>6.2</v>
      </c>
      <c r="AT43" s="26">
        <f t="shared" si="16"/>
        <v>6.2</v>
      </c>
      <c r="AU43" s="196" t="str">
        <f t="shared" si="17"/>
        <v>6.2</v>
      </c>
      <c r="AV43" s="128" t="str">
        <f t="shared" si="18"/>
        <v>C</v>
      </c>
      <c r="AW43" s="127">
        <f t="shared" si="19"/>
        <v>2</v>
      </c>
      <c r="AX43" s="127" t="str">
        <f t="shared" si="20"/>
        <v>2.0</v>
      </c>
      <c r="AY43" s="9">
        <v>3</v>
      </c>
      <c r="AZ43" s="29">
        <v>3</v>
      </c>
      <c r="BA43" s="134">
        <v>8.5</v>
      </c>
      <c r="BB43" s="133">
        <v>6</v>
      </c>
      <c r="BC43" s="133"/>
      <c r="BD43" s="5">
        <f t="shared" si="58"/>
        <v>7</v>
      </c>
      <c r="BE43" s="26">
        <f t="shared" si="59"/>
        <v>7</v>
      </c>
      <c r="BF43" s="196" t="str">
        <f t="shared" si="60"/>
        <v>7.0</v>
      </c>
      <c r="BG43" s="128" t="str">
        <f t="shared" si="61"/>
        <v>B</v>
      </c>
      <c r="BH43" s="127">
        <f t="shared" si="62"/>
        <v>3</v>
      </c>
      <c r="BI43" s="127" t="str">
        <f t="shared" si="63"/>
        <v>3.0</v>
      </c>
      <c r="BJ43" s="9">
        <v>4</v>
      </c>
      <c r="BK43" s="29">
        <v>4</v>
      </c>
      <c r="BL43" s="134">
        <v>6</v>
      </c>
      <c r="BM43" s="86">
        <v>3</v>
      </c>
      <c r="BN43" s="14"/>
      <c r="BO43" s="5">
        <f t="shared" si="27"/>
        <v>4.2</v>
      </c>
      <c r="BP43" s="26">
        <f t="shared" si="28"/>
        <v>4.2</v>
      </c>
      <c r="BQ43" s="196" t="str">
        <f t="shared" si="29"/>
        <v>4.2</v>
      </c>
      <c r="BR43" s="128" t="str">
        <f t="shared" si="30"/>
        <v>D</v>
      </c>
      <c r="BS43" s="127">
        <f t="shared" si="64"/>
        <v>1</v>
      </c>
      <c r="BT43" s="127" t="str">
        <f t="shared" si="65"/>
        <v>1.0</v>
      </c>
      <c r="BU43" s="9">
        <v>3</v>
      </c>
      <c r="BV43" s="28">
        <v>3</v>
      </c>
      <c r="BW43" s="134">
        <v>7.3</v>
      </c>
      <c r="BX43" s="294">
        <v>8</v>
      </c>
      <c r="BY43" s="14"/>
      <c r="BZ43" s="157">
        <f t="shared" si="66"/>
        <v>7.7</v>
      </c>
      <c r="CA43" s="158">
        <f t="shared" si="67"/>
        <v>7.7</v>
      </c>
      <c r="CB43" s="196" t="str">
        <f t="shared" si="68"/>
        <v>7.7</v>
      </c>
      <c r="CC43" s="159" t="str">
        <f t="shared" si="69"/>
        <v>B</v>
      </c>
      <c r="CD43" s="127">
        <f t="shared" si="70"/>
        <v>3</v>
      </c>
      <c r="CE43" s="127" t="str">
        <f t="shared" si="71"/>
        <v>3.0</v>
      </c>
      <c r="CF43" s="9">
        <v>2</v>
      </c>
      <c r="CG43" s="28">
        <v>2</v>
      </c>
      <c r="CH43" s="119">
        <f t="shared" si="39"/>
        <v>18</v>
      </c>
      <c r="CI43" s="117">
        <f t="shared" si="40"/>
        <v>2</v>
      </c>
      <c r="CJ43" s="112" t="str">
        <f t="shared" si="41"/>
        <v>2.00</v>
      </c>
      <c r="CK43" s="113" t="str">
        <f t="shared" si="49"/>
        <v>Lên lớp</v>
      </c>
      <c r="CL43" s="114">
        <f t="shared" si="42"/>
        <v>18</v>
      </c>
      <c r="CM43" s="115">
        <f t="shared" si="43"/>
        <v>2</v>
      </c>
      <c r="CN43" s="113" t="str">
        <f t="shared" si="44"/>
        <v>Lên lớp</v>
      </c>
      <c r="CO43" s="30"/>
    </row>
    <row r="44" spans="1:93" ht="18.75" customHeight="1">
      <c r="A44" s="213">
        <v>44</v>
      </c>
      <c r="B44" s="213" t="s">
        <v>99</v>
      </c>
      <c r="C44" s="214" t="s">
        <v>277</v>
      </c>
      <c r="D44" s="215" t="s">
        <v>278</v>
      </c>
      <c r="E44" s="216" t="s">
        <v>101</v>
      </c>
      <c r="F44" s="217"/>
      <c r="G44" s="251" t="s">
        <v>363</v>
      </c>
      <c r="H44" s="253" t="s">
        <v>16</v>
      </c>
      <c r="I44" s="483" t="s">
        <v>393</v>
      </c>
      <c r="J44" s="523">
        <v>5.3</v>
      </c>
      <c r="K44" s="520" t="str">
        <f t="shared" si="45"/>
        <v>5.3</v>
      </c>
      <c r="L44" s="365" t="str">
        <f t="shared" si="46"/>
        <v>D+</v>
      </c>
      <c r="M44" s="127">
        <f t="shared" si="47"/>
        <v>1.5</v>
      </c>
      <c r="N44" s="70" t="str">
        <f t="shared" si="48"/>
        <v>1.5</v>
      </c>
      <c r="O44" s="491"/>
      <c r="P44" s="218"/>
      <c r="Q44" s="125" t="str">
        <f t="shared" si="0"/>
        <v>F</v>
      </c>
      <c r="R44" s="126">
        <f t="shared" si="1"/>
        <v>0</v>
      </c>
      <c r="S44" s="80" t="str">
        <f t="shared" si="2"/>
        <v>0.0</v>
      </c>
      <c r="T44" s="268">
        <v>6.2</v>
      </c>
      <c r="U44" s="83">
        <v>5</v>
      </c>
      <c r="V44" s="83"/>
      <c r="W44" s="63">
        <f t="shared" si="50"/>
        <v>5.5</v>
      </c>
      <c r="X44" s="124">
        <f t="shared" si="51"/>
        <v>5.5</v>
      </c>
      <c r="Y44" s="196" t="str">
        <f t="shared" si="5"/>
        <v>5.5</v>
      </c>
      <c r="Z44" s="125" t="str">
        <f t="shared" si="52"/>
        <v>C</v>
      </c>
      <c r="AA44" s="126">
        <f t="shared" si="53"/>
        <v>2</v>
      </c>
      <c r="AB44" s="126" t="str">
        <f t="shared" si="54"/>
        <v>2.0</v>
      </c>
      <c r="AC44" s="64">
        <v>3</v>
      </c>
      <c r="AD44" s="29">
        <v>3</v>
      </c>
      <c r="AE44" s="339">
        <v>5</v>
      </c>
      <c r="AF44" s="79">
        <v>7</v>
      </c>
      <c r="AG44" s="219"/>
      <c r="AH44" s="56">
        <f t="shared" si="9"/>
        <v>6.2</v>
      </c>
      <c r="AI44" s="57">
        <f t="shared" si="10"/>
        <v>6.2</v>
      </c>
      <c r="AJ44" s="203" t="str">
        <f t="shared" si="11"/>
        <v>6.2</v>
      </c>
      <c r="AK44" s="125" t="str">
        <f t="shared" si="55"/>
        <v>C</v>
      </c>
      <c r="AL44" s="126">
        <f t="shared" si="56"/>
        <v>2</v>
      </c>
      <c r="AM44" s="126" t="str">
        <f t="shared" si="57"/>
        <v>2.0</v>
      </c>
      <c r="AN44" s="220">
        <v>3</v>
      </c>
      <c r="AO44" s="94">
        <v>3</v>
      </c>
      <c r="AP44" s="339">
        <v>5.2</v>
      </c>
      <c r="AQ44" s="79">
        <v>4</v>
      </c>
      <c r="AR44" s="219"/>
      <c r="AS44" s="5">
        <f t="shared" si="15"/>
        <v>4.5</v>
      </c>
      <c r="AT44" s="26">
        <f t="shared" si="16"/>
        <v>4.5</v>
      </c>
      <c r="AU44" s="196" t="str">
        <f t="shared" si="17"/>
        <v>4.5</v>
      </c>
      <c r="AV44" s="128" t="str">
        <f t="shared" si="18"/>
        <v>D</v>
      </c>
      <c r="AW44" s="127">
        <f t="shared" si="19"/>
        <v>1</v>
      </c>
      <c r="AX44" s="127" t="str">
        <f t="shared" si="20"/>
        <v>1.0</v>
      </c>
      <c r="AY44" s="64">
        <v>3</v>
      </c>
      <c r="AZ44" s="29">
        <v>3</v>
      </c>
      <c r="BA44" s="84">
        <v>6.7</v>
      </c>
      <c r="BB44" s="83">
        <v>5</v>
      </c>
      <c r="BC44" s="83"/>
      <c r="BD44" s="5">
        <f t="shared" si="58"/>
        <v>5.7</v>
      </c>
      <c r="BE44" s="124">
        <f t="shared" si="59"/>
        <v>5.7</v>
      </c>
      <c r="BF44" s="196" t="str">
        <f t="shared" si="60"/>
        <v>5.7</v>
      </c>
      <c r="BG44" s="125" t="str">
        <f t="shared" si="61"/>
        <v>C</v>
      </c>
      <c r="BH44" s="126">
        <f t="shared" si="62"/>
        <v>2</v>
      </c>
      <c r="BI44" s="126" t="str">
        <f t="shared" si="63"/>
        <v>2.0</v>
      </c>
      <c r="BJ44" s="64">
        <v>4</v>
      </c>
      <c r="BK44" s="29">
        <v>4</v>
      </c>
      <c r="BL44" s="84">
        <v>5</v>
      </c>
      <c r="BM44" s="79">
        <v>4</v>
      </c>
      <c r="BN44" s="219"/>
      <c r="BO44" s="5">
        <f t="shared" si="27"/>
        <v>4.4000000000000004</v>
      </c>
      <c r="BP44" s="26">
        <f t="shared" si="28"/>
        <v>4.4000000000000004</v>
      </c>
      <c r="BQ44" s="196" t="str">
        <f t="shared" si="29"/>
        <v>4.4</v>
      </c>
      <c r="BR44" s="128" t="str">
        <f t="shared" si="30"/>
        <v>D</v>
      </c>
      <c r="BS44" s="126">
        <f t="shared" si="64"/>
        <v>1</v>
      </c>
      <c r="BT44" s="126" t="str">
        <f t="shared" si="65"/>
        <v>1.0</v>
      </c>
      <c r="BU44" s="64">
        <v>3</v>
      </c>
      <c r="BV44" s="28">
        <v>3</v>
      </c>
      <c r="BW44" s="84">
        <v>5.3</v>
      </c>
      <c r="BX44" s="295">
        <v>9</v>
      </c>
      <c r="BY44" s="219"/>
      <c r="BZ44" s="221">
        <f t="shared" si="66"/>
        <v>7.5</v>
      </c>
      <c r="CA44" s="222">
        <f t="shared" si="67"/>
        <v>7.5</v>
      </c>
      <c r="CB44" s="196" t="str">
        <f t="shared" si="68"/>
        <v>7.5</v>
      </c>
      <c r="CC44" s="223" t="str">
        <f t="shared" si="69"/>
        <v>B</v>
      </c>
      <c r="CD44" s="126">
        <f t="shared" si="70"/>
        <v>3</v>
      </c>
      <c r="CE44" s="126" t="str">
        <f t="shared" si="71"/>
        <v>3.0</v>
      </c>
      <c r="CF44" s="64">
        <v>2</v>
      </c>
      <c r="CG44" s="28">
        <v>2</v>
      </c>
      <c r="CH44" s="119">
        <f t="shared" si="39"/>
        <v>18</v>
      </c>
      <c r="CI44" s="117">
        <f t="shared" si="40"/>
        <v>1.7777777777777777</v>
      </c>
      <c r="CJ44" s="112" t="str">
        <f t="shared" si="41"/>
        <v>1.78</v>
      </c>
      <c r="CK44" s="113" t="str">
        <f t="shared" si="49"/>
        <v>Lên lớp</v>
      </c>
      <c r="CL44" s="114">
        <f t="shared" si="42"/>
        <v>18</v>
      </c>
      <c r="CM44" s="115">
        <f t="shared" si="43"/>
        <v>1.7777777777777777</v>
      </c>
      <c r="CN44" s="113" t="str">
        <f t="shared" si="44"/>
        <v>Lên lớp</v>
      </c>
      <c r="CO44" s="224"/>
    </row>
    <row r="45" spans="1:93" ht="18.75" customHeight="1">
      <c r="A45" s="138">
        <v>46</v>
      </c>
      <c r="B45" s="138" t="s">
        <v>99</v>
      </c>
      <c r="C45" s="140" t="s">
        <v>293</v>
      </c>
      <c r="D45" s="141" t="s">
        <v>100</v>
      </c>
      <c r="E45" s="142" t="s">
        <v>294</v>
      </c>
      <c r="F45" s="225"/>
      <c r="G45" s="251" t="s">
        <v>365</v>
      </c>
      <c r="H45" s="253" t="s">
        <v>16</v>
      </c>
      <c r="I45" s="483" t="s">
        <v>394</v>
      </c>
      <c r="J45" s="524">
        <v>5.8</v>
      </c>
      <c r="K45" s="520" t="str">
        <f t="shared" si="45"/>
        <v>5.8</v>
      </c>
      <c r="L45" s="365" t="str">
        <f t="shared" si="46"/>
        <v>C</v>
      </c>
      <c r="M45" s="127">
        <f t="shared" si="47"/>
        <v>2</v>
      </c>
      <c r="N45" s="70" t="str">
        <f t="shared" si="48"/>
        <v>2.0</v>
      </c>
      <c r="O45" s="492"/>
      <c r="P45" s="225"/>
      <c r="Q45" s="225"/>
      <c r="R45" s="225"/>
      <c r="S45" s="232"/>
      <c r="T45" s="332">
        <v>6.7</v>
      </c>
      <c r="U45" s="334">
        <v>5</v>
      </c>
      <c r="V45" s="334"/>
      <c r="W45" s="63">
        <f t="shared" si="50"/>
        <v>5.7</v>
      </c>
      <c r="X45" s="124">
        <f t="shared" si="51"/>
        <v>5.7</v>
      </c>
      <c r="Y45" s="196" t="str">
        <f t="shared" si="5"/>
        <v>5.7</v>
      </c>
      <c r="Z45" s="125" t="str">
        <f t="shared" si="52"/>
        <v>C</v>
      </c>
      <c r="AA45" s="126">
        <f t="shared" si="53"/>
        <v>2</v>
      </c>
      <c r="AB45" s="126" t="str">
        <f t="shared" si="54"/>
        <v>2.0</v>
      </c>
      <c r="AC45" s="64">
        <v>3</v>
      </c>
      <c r="AD45" s="28">
        <v>3</v>
      </c>
      <c r="AE45" s="340">
        <v>6.6</v>
      </c>
      <c r="AF45" s="359">
        <v>7</v>
      </c>
      <c r="AG45" s="225"/>
      <c r="AH45" s="56">
        <f t="shared" si="9"/>
        <v>6.8</v>
      </c>
      <c r="AI45" s="57">
        <f t="shared" si="10"/>
        <v>6.8</v>
      </c>
      <c r="AJ45" s="203" t="str">
        <f t="shared" si="11"/>
        <v>6.8</v>
      </c>
      <c r="AK45" s="125" t="str">
        <f t="shared" si="55"/>
        <v>C+</v>
      </c>
      <c r="AL45" s="126">
        <f t="shared" si="56"/>
        <v>2.5</v>
      </c>
      <c r="AM45" s="126" t="str">
        <f t="shared" si="57"/>
        <v>2.5</v>
      </c>
      <c r="AN45" s="220">
        <v>3</v>
      </c>
      <c r="AO45" s="28">
        <v>3</v>
      </c>
      <c r="AP45" s="340">
        <v>5.5</v>
      </c>
      <c r="AQ45" s="359">
        <v>6</v>
      </c>
      <c r="AR45" s="225"/>
      <c r="AS45" s="5">
        <f t="shared" si="15"/>
        <v>5.8</v>
      </c>
      <c r="AT45" s="26">
        <f t="shared" si="16"/>
        <v>5.8</v>
      </c>
      <c r="AU45" s="196" t="str">
        <f t="shared" si="17"/>
        <v>5.8</v>
      </c>
      <c r="AV45" s="128" t="str">
        <f t="shared" si="18"/>
        <v>C</v>
      </c>
      <c r="AW45" s="127">
        <f t="shared" si="19"/>
        <v>2</v>
      </c>
      <c r="AX45" s="127" t="str">
        <f t="shared" si="20"/>
        <v>2.0</v>
      </c>
      <c r="AY45" s="64">
        <v>3</v>
      </c>
      <c r="AZ45" s="29">
        <v>3</v>
      </c>
      <c r="BA45" s="234">
        <v>8</v>
      </c>
      <c r="BB45" s="334">
        <v>5</v>
      </c>
      <c r="BC45" s="334"/>
      <c r="BD45" s="5">
        <f t="shared" si="58"/>
        <v>6.2</v>
      </c>
      <c r="BE45" s="124">
        <f t="shared" si="59"/>
        <v>6.2</v>
      </c>
      <c r="BF45" s="196" t="str">
        <f t="shared" si="60"/>
        <v>6.2</v>
      </c>
      <c r="BG45" s="125" t="str">
        <f t="shared" si="61"/>
        <v>C</v>
      </c>
      <c r="BH45" s="126">
        <f t="shared" si="62"/>
        <v>2</v>
      </c>
      <c r="BI45" s="126" t="str">
        <f t="shared" si="63"/>
        <v>2.0</v>
      </c>
      <c r="BJ45" s="64">
        <v>4</v>
      </c>
      <c r="BK45" s="28">
        <v>4</v>
      </c>
      <c r="BL45" s="343">
        <v>6.9</v>
      </c>
      <c r="BM45" s="359">
        <v>6</v>
      </c>
      <c r="BN45" s="225"/>
      <c r="BO45" s="5">
        <f t="shared" si="27"/>
        <v>6.4</v>
      </c>
      <c r="BP45" s="26">
        <f t="shared" si="28"/>
        <v>6.4</v>
      </c>
      <c r="BQ45" s="196" t="str">
        <f t="shared" si="29"/>
        <v>6.4</v>
      </c>
      <c r="BR45" s="128" t="str">
        <f t="shared" si="30"/>
        <v>C</v>
      </c>
      <c r="BS45" s="126">
        <f t="shared" si="64"/>
        <v>2</v>
      </c>
      <c r="BT45" s="126" t="str">
        <f t="shared" si="65"/>
        <v>2.0</v>
      </c>
      <c r="BU45" s="64">
        <v>3</v>
      </c>
      <c r="BV45" s="28">
        <v>3</v>
      </c>
      <c r="BW45" s="234">
        <v>6</v>
      </c>
      <c r="BX45" s="296">
        <v>8</v>
      </c>
      <c r="BY45" s="225"/>
      <c r="BZ45" s="221">
        <f t="shared" si="66"/>
        <v>7.2</v>
      </c>
      <c r="CA45" s="222">
        <f t="shared" si="67"/>
        <v>7.2</v>
      </c>
      <c r="CB45" s="196" t="str">
        <f t="shared" si="68"/>
        <v>7.2</v>
      </c>
      <c r="CC45" s="223" t="str">
        <f t="shared" si="69"/>
        <v>B</v>
      </c>
      <c r="CD45" s="126">
        <f t="shared" si="70"/>
        <v>3</v>
      </c>
      <c r="CE45" s="126" t="str">
        <f t="shared" si="71"/>
        <v>3.0</v>
      </c>
      <c r="CF45" s="64">
        <v>2</v>
      </c>
      <c r="CG45" s="28">
        <v>2</v>
      </c>
      <c r="CH45" s="119">
        <f t="shared" si="39"/>
        <v>18</v>
      </c>
      <c r="CI45" s="117">
        <f t="shared" si="40"/>
        <v>2.1944444444444446</v>
      </c>
      <c r="CJ45" s="112" t="str">
        <f t="shared" si="41"/>
        <v>2.19</v>
      </c>
      <c r="CK45" s="113" t="str">
        <f t="shared" si="49"/>
        <v>Lên lớp</v>
      </c>
      <c r="CL45" s="114">
        <f t="shared" si="42"/>
        <v>18</v>
      </c>
      <c r="CM45" s="115">
        <f t="shared" si="43"/>
        <v>2.1944444444444446</v>
      </c>
      <c r="CN45" s="113" t="str">
        <f t="shared" si="44"/>
        <v>Lên lớp</v>
      </c>
      <c r="CO45" s="225"/>
    </row>
    <row r="46" spans="1:93" ht="18.75" customHeight="1">
      <c r="A46" s="138">
        <v>47</v>
      </c>
      <c r="B46" s="138" t="s">
        <v>99</v>
      </c>
      <c r="C46" s="140" t="s">
        <v>295</v>
      </c>
      <c r="D46" s="141" t="s">
        <v>296</v>
      </c>
      <c r="E46" s="142" t="s">
        <v>297</v>
      </c>
      <c r="F46" s="225"/>
      <c r="G46" s="251" t="s">
        <v>366</v>
      </c>
      <c r="H46" s="253" t="s">
        <v>16</v>
      </c>
      <c r="I46" s="483" t="s">
        <v>24</v>
      </c>
      <c r="J46" s="524">
        <v>5.5</v>
      </c>
      <c r="K46" s="520" t="str">
        <f t="shared" si="45"/>
        <v>5.5</v>
      </c>
      <c r="L46" s="365" t="str">
        <f t="shared" si="46"/>
        <v>C</v>
      </c>
      <c r="M46" s="127">
        <f t="shared" si="47"/>
        <v>2</v>
      </c>
      <c r="N46" s="70" t="str">
        <f t="shared" si="48"/>
        <v>2.0</v>
      </c>
      <c r="O46" s="492"/>
      <c r="P46" s="225"/>
      <c r="Q46" s="225"/>
      <c r="R46" s="225"/>
      <c r="S46" s="232"/>
      <c r="T46" s="332">
        <v>6.2</v>
      </c>
      <c r="U46" s="334">
        <v>6</v>
      </c>
      <c r="V46" s="334"/>
      <c r="W46" s="63">
        <f t="shared" si="50"/>
        <v>6.1</v>
      </c>
      <c r="X46" s="124">
        <f t="shared" si="51"/>
        <v>6.1</v>
      </c>
      <c r="Y46" s="196" t="str">
        <f t="shared" si="5"/>
        <v>6.1</v>
      </c>
      <c r="Z46" s="125" t="str">
        <f t="shared" si="52"/>
        <v>C</v>
      </c>
      <c r="AA46" s="126">
        <f t="shared" si="53"/>
        <v>2</v>
      </c>
      <c r="AB46" s="126" t="str">
        <f t="shared" si="54"/>
        <v>2.0</v>
      </c>
      <c r="AC46" s="64">
        <v>3</v>
      </c>
      <c r="AD46" s="28">
        <v>3</v>
      </c>
      <c r="AE46" s="340">
        <v>6.2</v>
      </c>
      <c r="AF46" s="359">
        <v>7</v>
      </c>
      <c r="AG46" s="225"/>
      <c r="AH46" s="56">
        <f t="shared" si="9"/>
        <v>6.7</v>
      </c>
      <c r="AI46" s="57">
        <f t="shared" si="10"/>
        <v>6.7</v>
      </c>
      <c r="AJ46" s="203" t="str">
        <f t="shared" si="11"/>
        <v>6.7</v>
      </c>
      <c r="AK46" s="125" t="str">
        <f t="shared" si="55"/>
        <v>C+</v>
      </c>
      <c r="AL46" s="126">
        <f t="shared" si="56"/>
        <v>2.5</v>
      </c>
      <c r="AM46" s="126" t="str">
        <f t="shared" si="57"/>
        <v>2.5</v>
      </c>
      <c r="AN46" s="220">
        <v>3</v>
      </c>
      <c r="AO46" s="577">
        <v>3</v>
      </c>
      <c r="AP46" s="341">
        <v>2.2000000000000002</v>
      </c>
      <c r="AQ46" s="359"/>
      <c r="AR46" s="225"/>
      <c r="AS46" s="5">
        <f t="shared" si="15"/>
        <v>0.9</v>
      </c>
      <c r="AT46" s="26">
        <f t="shared" si="16"/>
        <v>0.9</v>
      </c>
      <c r="AU46" s="196" t="str">
        <f t="shared" si="17"/>
        <v>0.9</v>
      </c>
      <c r="AV46" s="128" t="str">
        <f t="shared" si="18"/>
        <v>F</v>
      </c>
      <c r="AW46" s="127">
        <f t="shared" si="19"/>
        <v>0</v>
      </c>
      <c r="AX46" s="127" t="str">
        <f t="shared" si="20"/>
        <v>0.0</v>
      </c>
      <c r="AY46" s="64">
        <v>3</v>
      </c>
      <c r="AZ46" s="29"/>
      <c r="BA46" s="234">
        <v>5.7</v>
      </c>
      <c r="BB46" s="334">
        <v>5</v>
      </c>
      <c r="BC46" s="334"/>
      <c r="BD46" s="5">
        <f t="shared" si="58"/>
        <v>5.3</v>
      </c>
      <c r="BE46" s="124">
        <f t="shared" si="59"/>
        <v>5.3</v>
      </c>
      <c r="BF46" s="196" t="str">
        <f t="shared" si="60"/>
        <v>5.3</v>
      </c>
      <c r="BG46" s="125" t="str">
        <f t="shared" si="61"/>
        <v>D+</v>
      </c>
      <c r="BH46" s="126">
        <f t="shared" si="62"/>
        <v>1.5</v>
      </c>
      <c r="BI46" s="126" t="str">
        <f t="shared" si="63"/>
        <v>1.5</v>
      </c>
      <c r="BJ46" s="64">
        <v>4</v>
      </c>
      <c r="BK46" s="28">
        <v>4</v>
      </c>
      <c r="BL46" s="343">
        <v>5.0999999999999996</v>
      </c>
      <c r="BM46" s="359">
        <v>6</v>
      </c>
      <c r="BN46" s="225"/>
      <c r="BO46" s="5">
        <f t="shared" si="27"/>
        <v>5.6</v>
      </c>
      <c r="BP46" s="26">
        <f t="shared" si="28"/>
        <v>5.6</v>
      </c>
      <c r="BQ46" s="196" t="str">
        <f t="shared" si="29"/>
        <v>5.6</v>
      </c>
      <c r="BR46" s="128" t="str">
        <f t="shared" si="30"/>
        <v>C</v>
      </c>
      <c r="BS46" s="126">
        <f t="shared" si="64"/>
        <v>2</v>
      </c>
      <c r="BT46" s="126" t="str">
        <f t="shared" si="65"/>
        <v>2.0</v>
      </c>
      <c r="BU46" s="64">
        <v>3</v>
      </c>
      <c r="BV46" s="28">
        <v>3</v>
      </c>
      <c r="BW46" s="234">
        <v>7</v>
      </c>
      <c r="BX46" s="296">
        <v>7</v>
      </c>
      <c r="BY46" s="225"/>
      <c r="BZ46" s="221">
        <f t="shared" si="66"/>
        <v>7</v>
      </c>
      <c r="CA46" s="222">
        <f t="shared" si="67"/>
        <v>7</v>
      </c>
      <c r="CB46" s="196" t="str">
        <f t="shared" si="68"/>
        <v>7.0</v>
      </c>
      <c r="CC46" s="223" t="str">
        <f t="shared" si="69"/>
        <v>B</v>
      </c>
      <c r="CD46" s="126">
        <f t="shared" si="70"/>
        <v>3</v>
      </c>
      <c r="CE46" s="126" t="str">
        <f t="shared" si="71"/>
        <v>3.0</v>
      </c>
      <c r="CF46" s="9">
        <v>2</v>
      </c>
      <c r="CG46" s="28">
        <v>2</v>
      </c>
      <c r="CH46" s="119">
        <f t="shared" si="39"/>
        <v>18</v>
      </c>
      <c r="CI46" s="117">
        <f t="shared" si="40"/>
        <v>1.75</v>
      </c>
      <c r="CJ46" s="112" t="str">
        <f t="shared" si="41"/>
        <v>1.75</v>
      </c>
      <c r="CK46" s="113" t="str">
        <f t="shared" si="49"/>
        <v>Lên lớp</v>
      </c>
      <c r="CL46" s="114">
        <f t="shared" si="42"/>
        <v>15</v>
      </c>
      <c r="CM46" s="115">
        <f t="shared" si="43"/>
        <v>2.1</v>
      </c>
      <c r="CN46" s="113" t="str">
        <f t="shared" si="44"/>
        <v>Lên lớp</v>
      </c>
      <c r="CO46" s="225"/>
    </row>
    <row r="47" spans="1:93" ht="17.25" customHeight="1">
      <c r="A47" s="138">
        <v>48</v>
      </c>
      <c r="B47" s="138" t="s">
        <v>99</v>
      </c>
      <c r="C47" s="140" t="s">
        <v>298</v>
      </c>
      <c r="D47" s="141" t="s">
        <v>299</v>
      </c>
      <c r="E47" s="142" t="s">
        <v>43</v>
      </c>
      <c r="F47" s="225"/>
      <c r="G47" s="251" t="s">
        <v>367</v>
      </c>
      <c r="H47" s="253" t="s">
        <v>16</v>
      </c>
      <c r="I47" s="483" t="s">
        <v>395</v>
      </c>
      <c r="J47" s="524">
        <v>5.5</v>
      </c>
      <c r="K47" s="520" t="str">
        <f t="shared" si="45"/>
        <v>5.5</v>
      </c>
      <c r="L47" s="365" t="str">
        <f t="shared" si="46"/>
        <v>C</v>
      </c>
      <c r="M47" s="127">
        <f t="shared" si="47"/>
        <v>2</v>
      </c>
      <c r="N47" s="70" t="str">
        <f t="shared" si="48"/>
        <v>2.0</v>
      </c>
      <c r="O47" s="492"/>
      <c r="P47" s="225"/>
      <c r="Q47" s="225"/>
      <c r="R47" s="225"/>
      <c r="S47" s="232"/>
      <c r="T47" s="332">
        <v>6</v>
      </c>
      <c r="U47" s="334">
        <v>5</v>
      </c>
      <c r="V47" s="334"/>
      <c r="W47" s="63">
        <f t="shared" si="50"/>
        <v>5.4</v>
      </c>
      <c r="X47" s="124">
        <f t="shared" si="51"/>
        <v>5.4</v>
      </c>
      <c r="Y47" s="196" t="str">
        <f t="shared" si="5"/>
        <v>5.4</v>
      </c>
      <c r="Z47" s="125" t="str">
        <f t="shared" si="52"/>
        <v>D+</v>
      </c>
      <c r="AA47" s="126">
        <f t="shared" si="53"/>
        <v>1.5</v>
      </c>
      <c r="AB47" s="126" t="str">
        <f t="shared" si="54"/>
        <v>1.5</v>
      </c>
      <c r="AC47" s="64">
        <v>3</v>
      </c>
      <c r="AD47" s="28">
        <v>3</v>
      </c>
      <c r="AE47" s="340">
        <v>7.4</v>
      </c>
      <c r="AF47" s="359">
        <v>7</v>
      </c>
      <c r="AG47" s="225"/>
      <c r="AH47" s="56">
        <f t="shared" si="9"/>
        <v>7.2</v>
      </c>
      <c r="AI47" s="57">
        <f t="shared" si="10"/>
        <v>7.2</v>
      </c>
      <c r="AJ47" s="203" t="str">
        <f t="shared" si="11"/>
        <v>7.2</v>
      </c>
      <c r="AK47" s="125" t="str">
        <f t="shared" si="55"/>
        <v>B</v>
      </c>
      <c r="AL47" s="126">
        <f t="shared" si="56"/>
        <v>3</v>
      </c>
      <c r="AM47" s="126" t="str">
        <f t="shared" si="57"/>
        <v>3.0</v>
      </c>
      <c r="AN47" s="220">
        <v>3</v>
      </c>
      <c r="AO47" s="577">
        <v>3</v>
      </c>
      <c r="AP47" s="340">
        <v>6.7</v>
      </c>
      <c r="AQ47" s="359">
        <v>7</v>
      </c>
      <c r="AR47" s="225"/>
      <c r="AS47" s="5">
        <f t="shared" si="15"/>
        <v>6.9</v>
      </c>
      <c r="AT47" s="26">
        <f t="shared" si="16"/>
        <v>6.9</v>
      </c>
      <c r="AU47" s="196" t="str">
        <f t="shared" si="17"/>
        <v>6.9</v>
      </c>
      <c r="AV47" s="128" t="str">
        <f t="shared" si="18"/>
        <v>C+</v>
      </c>
      <c r="AW47" s="127">
        <f t="shared" si="19"/>
        <v>2.5</v>
      </c>
      <c r="AX47" s="127" t="str">
        <f t="shared" si="20"/>
        <v>2.5</v>
      </c>
      <c r="AY47" s="64">
        <v>3</v>
      </c>
      <c r="AZ47" s="29">
        <v>3</v>
      </c>
      <c r="BA47" s="234">
        <v>7</v>
      </c>
      <c r="BB47" s="334">
        <v>7</v>
      </c>
      <c r="BC47" s="334"/>
      <c r="BD47" s="5">
        <f t="shared" si="58"/>
        <v>7</v>
      </c>
      <c r="BE47" s="124">
        <f t="shared" si="59"/>
        <v>7</v>
      </c>
      <c r="BF47" s="196" t="str">
        <f t="shared" si="60"/>
        <v>7.0</v>
      </c>
      <c r="BG47" s="125" t="str">
        <f t="shared" si="61"/>
        <v>B</v>
      </c>
      <c r="BH47" s="126">
        <f t="shared" si="62"/>
        <v>3</v>
      </c>
      <c r="BI47" s="126" t="str">
        <f t="shared" si="63"/>
        <v>3.0</v>
      </c>
      <c r="BJ47" s="64">
        <v>4</v>
      </c>
      <c r="BK47" s="28">
        <v>4</v>
      </c>
      <c r="BL47" s="343">
        <v>6.9</v>
      </c>
      <c r="BM47" s="359">
        <v>4</v>
      </c>
      <c r="BN47" s="225"/>
      <c r="BO47" s="5">
        <f t="shared" si="27"/>
        <v>5.2</v>
      </c>
      <c r="BP47" s="26">
        <f t="shared" si="28"/>
        <v>5.2</v>
      </c>
      <c r="BQ47" s="196" t="str">
        <f t="shared" si="29"/>
        <v>5.2</v>
      </c>
      <c r="BR47" s="128" t="str">
        <f t="shared" si="30"/>
        <v>D+</v>
      </c>
      <c r="BS47" s="126">
        <f t="shared" si="64"/>
        <v>1.5</v>
      </c>
      <c r="BT47" s="126" t="str">
        <f t="shared" si="65"/>
        <v>1.5</v>
      </c>
      <c r="BU47" s="64">
        <v>3</v>
      </c>
      <c r="BV47" s="28">
        <v>3</v>
      </c>
      <c r="BW47" s="234">
        <v>7.3</v>
      </c>
      <c r="BX47" s="296">
        <v>8</v>
      </c>
      <c r="BY47" s="225"/>
      <c r="BZ47" s="221">
        <f t="shared" si="66"/>
        <v>7.7</v>
      </c>
      <c r="CA47" s="222">
        <f t="shared" si="67"/>
        <v>7.7</v>
      </c>
      <c r="CB47" s="196" t="str">
        <f t="shared" si="68"/>
        <v>7.7</v>
      </c>
      <c r="CC47" s="223" t="str">
        <f t="shared" si="69"/>
        <v>B</v>
      </c>
      <c r="CD47" s="126">
        <f t="shared" si="70"/>
        <v>3</v>
      </c>
      <c r="CE47" s="126" t="str">
        <f t="shared" si="71"/>
        <v>3.0</v>
      </c>
      <c r="CF47" s="64">
        <v>2</v>
      </c>
      <c r="CG47" s="28">
        <v>2</v>
      </c>
      <c r="CH47" s="119">
        <f t="shared" si="39"/>
        <v>18</v>
      </c>
      <c r="CI47" s="117">
        <f t="shared" si="40"/>
        <v>2.4166666666666665</v>
      </c>
      <c r="CJ47" s="112" t="str">
        <f t="shared" si="41"/>
        <v>2.42</v>
      </c>
      <c r="CK47" s="113" t="str">
        <f t="shared" si="49"/>
        <v>Lên lớp</v>
      </c>
      <c r="CL47" s="114">
        <f t="shared" si="42"/>
        <v>18</v>
      </c>
      <c r="CM47" s="115">
        <f t="shared" si="43"/>
        <v>2.4166666666666665</v>
      </c>
      <c r="CN47" s="113" t="str">
        <f t="shared" si="44"/>
        <v>Lên lớp</v>
      </c>
      <c r="CO47" s="225"/>
    </row>
    <row r="48" spans="1:93" ht="17.25" customHeight="1">
      <c r="A48" s="138">
        <v>49</v>
      </c>
      <c r="B48" s="138" t="s">
        <v>99</v>
      </c>
      <c r="C48" s="140" t="s">
        <v>300</v>
      </c>
      <c r="D48" s="141" t="s">
        <v>301</v>
      </c>
      <c r="E48" s="142" t="s">
        <v>302</v>
      </c>
      <c r="F48" s="225"/>
      <c r="G48" s="251" t="s">
        <v>368</v>
      </c>
      <c r="H48" s="253" t="s">
        <v>16</v>
      </c>
      <c r="I48" s="483" t="s">
        <v>396</v>
      </c>
      <c r="J48" s="524">
        <v>5.8</v>
      </c>
      <c r="K48" s="520" t="str">
        <f t="shared" si="45"/>
        <v>5.8</v>
      </c>
      <c r="L48" s="365" t="str">
        <f t="shared" si="46"/>
        <v>C</v>
      </c>
      <c r="M48" s="127">
        <f t="shared" si="47"/>
        <v>2</v>
      </c>
      <c r="N48" s="70" t="str">
        <f t="shared" si="48"/>
        <v>2.0</v>
      </c>
      <c r="O48" s="492"/>
      <c r="P48" s="225"/>
      <c r="Q48" s="225"/>
      <c r="R48" s="225"/>
      <c r="S48" s="232"/>
      <c r="T48" s="332">
        <v>8.3000000000000007</v>
      </c>
      <c r="U48" s="334">
        <v>7</v>
      </c>
      <c r="V48" s="334"/>
      <c r="W48" s="63">
        <f t="shared" si="50"/>
        <v>7.5</v>
      </c>
      <c r="X48" s="124">
        <f t="shared" si="51"/>
        <v>7.5</v>
      </c>
      <c r="Y48" s="196" t="str">
        <f t="shared" si="5"/>
        <v>7.5</v>
      </c>
      <c r="Z48" s="125" t="str">
        <f t="shared" si="52"/>
        <v>B</v>
      </c>
      <c r="AA48" s="126">
        <f t="shared" si="53"/>
        <v>3</v>
      </c>
      <c r="AB48" s="126" t="str">
        <f t="shared" si="54"/>
        <v>3.0</v>
      </c>
      <c r="AC48" s="64">
        <v>3</v>
      </c>
      <c r="AD48" s="28">
        <v>3</v>
      </c>
      <c r="AE48" s="340">
        <v>8</v>
      </c>
      <c r="AF48" s="359">
        <v>8</v>
      </c>
      <c r="AG48" s="225"/>
      <c r="AH48" s="56">
        <f t="shared" si="9"/>
        <v>8</v>
      </c>
      <c r="AI48" s="57">
        <f t="shared" si="10"/>
        <v>8</v>
      </c>
      <c r="AJ48" s="203" t="str">
        <f t="shared" si="11"/>
        <v>8.0</v>
      </c>
      <c r="AK48" s="125" t="str">
        <f t="shared" si="55"/>
        <v>B+</v>
      </c>
      <c r="AL48" s="126">
        <f t="shared" si="56"/>
        <v>3.5</v>
      </c>
      <c r="AM48" s="126" t="str">
        <f t="shared" si="57"/>
        <v>3.5</v>
      </c>
      <c r="AN48" s="220">
        <v>3</v>
      </c>
      <c r="AO48" s="577">
        <v>3</v>
      </c>
      <c r="AP48" s="340">
        <v>5.3</v>
      </c>
      <c r="AQ48" s="359">
        <v>5</v>
      </c>
      <c r="AR48" s="225"/>
      <c r="AS48" s="5">
        <f t="shared" si="15"/>
        <v>5.0999999999999996</v>
      </c>
      <c r="AT48" s="26">
        <f t="shared" si="16"/>
        <v>5.0999999999999996</v>
      </c>
      <c r="AU48" s="196" t="str">
        <f t="shared" si="17"/>
        <v>5.1</v>
      </c>
      <c r="AV48" s="128" t="str">
        <f t="shared" si="18"/>
        <v>D+</v>
      </c>
      <c r="AW48" s="127">
        <f t="shared" si="19"/>
        <v>1.5</v>
      </c>
      <c r="AX48" s="127" t="str">
        <f t="shared" si="20"/>
        <v>1.5</v>
      </c>
      <c r="AY48" s="64">
        <v>3</v>
      </c>
      <c r="AZ48" s="29">
        <v>3</v>
      </c>
      <c r="BA48" s="234">
        <v>8.5</v>
      </c>
      <c r="BB48" s="334">
        <v>7</v>
      </c>
      <c r="BC48" s="334"/>
      <c r="BD48" s="5">
        <f t="shared" si="58"/>
        <v>7.6</v>
      </c>
      <c r="BE48" s="124">
        <f t="shared" si="59"/>
        <v>7.6</v>
      </c>
      <c r="BF48" s="196" t="str">
        <f t="shared" si="60"/>
        <v>7.6</v>
      </c>
      <c r="BG48" s="125" t="str">
        <f t="shared" si="61"/>
        <v>B</v>
      </c>
      <c r="BH48" s="126">
        <f t="shared" si="62"/>
        <v>3</v>
      </c>
      <c r="BI48" s="126" t="str">
        <f t="shared" si="63"/>
        <v>3.0</v>
      </c>
      <c r="BJ48" s="64">
        <v>4</v>
      </c>
      <c r="BK48" s="28">
        <v>4</v>
      </c>
      <c r="BL48" s="343">
        <v>8.4</v>
      </c>
      <c r="BM48" s="359">
        <v>6</v>
      </c>
      <c r="BN48" s="225"/>
      <c r="BO48" s="5">
        <f t="shared" si="27"/>
        <v>7</v>
      </c>
      <c r="BP48" s="26">
        <f t="shared" si="28"/>
        <v>7</v>
      </c>
      <c r="BQ48" s="196" t="str">
        <f t="shared" si="29"/>
        <v>7.0</v>
      </c>
      <c r="BR48" s="128" t="str">
        <f t="shared" si="30"/>
        <v>B</v>
      </c>
      <c r="BS48" s="126">
        <f t="shared" si="64"/>
        <v>3</v>
      </c>
      <c r="BT48" s="126" t="str">
        <f t="shared" si="65"/>
        <v>3.0</v>
      </c>
      <c r="BU48" s="64">
        <v>3</v>
      </c>
      <c r="BV48" s="28">
        <v>3</v>
      </c>
      <c r="BW48" s="234">
        <v>8.6999999999999993</v>
      </c>
      <c r="BX48" s="296">
        <v>9</v>
      </c>
      <c r="BY48" s="225"/>
      <c r="BZ48" s="221">
        <f t="shared" si="66"/>
        <v>8.9</v>
      </c>
      <c r="CA48" s="222">
        <f t="shared" si="67"/>
        <v>8.9</v>
      </c>
      <c r="CB48" s="196" t="str">
        <f t="shared" si="68"/>
        <v>8.9</v>
      </c>
      <c r="CC48" s="223" t="str">
        <f t="shared" si="69"/>
        <v>A</v>
      </c>
      <c r="CD48" s="126">
        <f t="shared" si="70"/>
        <v>4</v>
      </c>
      <c r="CE48" s="126" t="str">
        <f t="shared" si="71"/>
        <v>4.0</v>
      </c>
      <c r="CF48" s="9">
        <v>2</v>
      </c>
      <c r="CG48" s="28">
        <v>2</v>
      </c>
      <c r="CH48" s="119">
        <f t="shared" si="39"/>
        <v>18</v>
      </c>
      <c r="CI48" s="117">
        <f t="shared" si="40"/>
        <v>2.9444444444444446</v>
      </c>
      <c r="CJ48" s="112" t="str">
        <f t="shared" si="41"/>
        <v>2.94</v>
      </c>
      <c r="CK48" s="113" t="str">
        <f t="shared" si="49"/>
        <v>Lên lớp</v>
      </c>
      <c r="CL48" s="114">
        <f t="shared" si="42"/>
        <v>18</v>
      </c>
      <c r="CM48" s="115">
        <f t="shared" si="43"/>
        <v>2.9444444444444446</v>
      </c>
      <c r="CN48" s="113" t="str">
        <f t="shared" si="44"/>
        <v>Lên lớp</v>
      </c>
      <c r="CO48" s="225"/>
    </row>
    <row r="49" spans="1:94" ht="17.25" customHeight="1">
      <c r="A49" s="138">
        <v>50</v>
      </c>
      <c r="B49" s="138" t="s">
        <v>99</v>
      </c>
      <c r="C49" s="140" t="s">
        <v>303</v>
      </c>
      <c r="D49" s="141" t="s">
        <v>304</v>
      </c>
      <c r="E49" s="142" t="s">
        <v>23</v>
      </c>
      <c r="F49" s="225"/>
      <c r="G49" s="251" t="s">
        <v>369</v>
      </c>
      <c r="H49" s="253" t="s">
        <v>16</v>
      </c>
      <c r="I49" s="483" t="s">
        <v>397</v>
      </c>
      <c r="J49" s="524">
        <v>5.5</v>
      </c>
      <c r="K49" s="520" t="str">
        <f t="shared" si="45"/>
        <v>5.5</v>
      </c>
      <c r="L49" s="365" t="str">
        <f t="shared" si="46"/>
        <v>C</v>
      </c>
      <c r="M49" s="127">
        <f t="shared" si="47"/>
        <v>2</v>
      </c>
      <c r="N49" s="70" t="str">
        <f t="shared" si="48"/>
        <v>2.0</v>
      </c>
      <c r="O49" s="492"/>
      <c r="P49" s="225"/>
      <c r="Q49" s="225"/>
      <c r="R49" s="225"/>
      <c r="S49" s="232"/>
      <c r="T49" s="332">
        <v>6.3</v>
      </c>
      <c r="U49" s="334">
        <v>5</v>
      </c>
      <c r="V49" s="334"/>
      <c r="W49" s="63">
        <f t="shared" si="50"/>
        <v>5.5</v>
      </c>
      <c r="X49" s="124">
        <f t="shared" si="51"/>
        <v>5.5</v>
      </c>
      <c r="Y49" s="196" t="str">
        <f t="shared" si="5"/>
        <v>5.5</v>
      </c>
      <c r="Z49" s="125" t="str">
        <f t="shared" si="52"/>
        <v>C</v>
      </c>
      <c r="AA49" s="126">
        <f t="shared" si="53"/>
        <v>2</v>
      </c>
      <c r="AB49" s="126" t="str">
        <f t="shared" si="54"/>
        <v>2.0</v>
      </c>
      <c r="AC49" s="64">
        <v>3</v>
      </c>
      <c r="AD49" s="28">
        <v>3</v>
      </c>
      <c r="AE49" s="341">
        <v>0</v>
      </c>
      <c r="AF49" s="359"/>
      <c r="AG49" s="225"/>
      <c r="AH49" s="56">
        <f t="shared" si="9"/>
        <v>0</v>
      </c>
      <c r="AI49" s="57">
        <f t="shared" si="10"/>
        <v>0</v>
      </c>
      <c r="AJ49" s="203" t="str">
        <f t="shared" si="11"/>
        <v>0.0</v>
      </c>
      <c r="AK49" s="125" t="str">
        <f t="shared" si="55"/>
        <v>F</v>
      </c>
      <c r="AL49" s="126">
        <f t="shared" si="56"/>
        <v>0</v>
      </c>
      <c r="AM49" s="126" t="str">
        <f t="shared" si="57"/>
        <v>0.0</v>
      </c>
      <c r="AN49" s="220">
        <v>3</v>
      </c>
      <c r="AO49" s="577"/>
      <c r="AP49" s="340">
        <v>5.3</v>
      </c>
      <c r="AQ49" s="447"/>
      <c r="AR49" s="502"/>
      <c r="AS49" s="5">
        <f t="shared" si="15"/>
        <v>2.1</v>
      </c>
      <c r="AT49" s="26">
        <f t="shared" si="16"/>
        <v>2.1</v>
      </c>
      <c r="AU49" s="196" t="str">
        <f t="shared" si="17"/>
        <v>2.1</v>
      </c>
      <c r="AV49" s="128" t="str">
        <f t="shared" si="18"/>
        <v>F</v>
      </c>
      <c r="AW49" s="127">
        <f t="shared" si="19"/>
        <v>0</v>
      </c>
      <c r="AX49" s="127" t="str">
        <f t="shared" si="20"/>
        <v>0.0</v>
      </c>
      <c r="AY49" s="64">
        <v>3</v>
      </c>
      <c r="AZ49" s="29"/>
      <c r="BA49" s="234">
        <v>5.5</v>
      </c>
      <c r="BB49" s="334">
        <v>4</v>
      </c>
      <c r="BC49" s="334"/>
      <c r="BD49" s="5">
        <f t="shared" si="58"/>
        <v>4.5999999999999996</v>
      </c>
      <c r="BE49" s="124">
        <f t="shared" si="59"/>
        <v>4.5999999999999996</v>
      </c>
      <c r="BF49" s="196" t="str">
        <f t="shared" si="60"/>
        <v>4.6</v>
      </c>
      <c r="BG49" s="125" t="str">
        <f t="shared" si="61"/>
        <v>D</v>
      </c>
      <c r="BH49" s="126">
        <f t="shared" si="62"/>
        <v>1</v>
      </c>
      <c r="BI49" s="126" t="str">
        <f t="shared" si="63"/>
        <v>1.0</v>
      </c>
      <c r="BJ49" s="64">
        <v>4</v>
      </c>
      <c r="BK49" s="28">
        <v>4</v>
      </c>
      <c r="BL49" s="343">
        <v>5</v>
      </c>
      <c r="BM49" s="359">
        <v>2</v>
      </c>
      <c r="BN49" s="502"/>
      <c r="BO49" s="5">
        <f t="shared" si="27"/>
        <v>3.2</v>
      </c>
      <c r="BP49" s="26">
        <f t="shared" si="28"/>
        <v>3.2</v>
      </c>
      <c r="BQ49" s="196" t="str">
        <f t="shared" si="29"/>
        <v>3.2</v>
      </c>
      <c r="BR49" s="128" t="str">
        <f t="shared" si="30"/>
        <v>F</v>
      </c>
      <c r="BS49" s="126">
        <f t="shared" si="64"/>
        <v>0</v>
      </c>
      <c r="BT49" s="126" t="str">
        <f t="shared" si="65"/>
        <v>0.0</v>
      </c>
      <c r="BU49" s="64">
        <v>3</v>
      </c>
      <c r="BV49" s="28"/>
      <c r="BW49" s="234">
        <v>8</v>
      </c>
      <c r="BX49" s="296">
        <v>9</v>
      </c>
      <c r="BY49" s="225"/>
      <c r="BZ49" s="221">
        <f t="shared" si="66"/>
        <v>8.6</v>
      </c>
      <c r="CA49" s="222">
        <f t="shared" si="67"/>
        <v>8.6</v>
      </c>
      <c r="CB49" s="196" t="str">
        <f t="shared" si="68"/>
        <v>8.6</v>
      </c>
      <c r="CC49" s="223" t="str">
        <f t="shared" si="69"/>
        <v>A</v>
      </c>
      <c r="CD49" s="126">
        <f t="shared" si="70"/>
        <v>4</v>
      </c>
      <c r="CE49" s="126" t="str">
        <f t="shared" si="71"/>
        <v>4.0</v>
      </c>
      <c r="CF49" s="64">
        <v>2</v>
      </c>
      <c r="CG49" s="28">
        <v>2</v>
      </c>
      <c r="CH49" s="119">
        <f t="shared" si="39"/>
        <v>18</v>
      </c>
      <c r="CI49" s="117">
        <f t="shared" si="40"/>
        <v>1</v>
      </c>
      <c r="CJ49" s="112" t="str">
        <f t="shared" si="41"/>
        <v>1.00</v>
      </c>
      <c r="CK49" s="113" t="str">
        <f t="shared" si="49"/>
        <v>Lên lớp</v>
      </c>
      <c r="CL49" s="114">
        <f t="shared" si="42"/>
        <v>9</v>
      </c>
      <c r="CM49" s="115">
        <f t="shared" si="43"/>
        <v>2</v>
      </c>
      <c r="CN49" s="113" t="str">
        <f t="shared" si="44"/>
        <v>Lên lớp</v>
      </c>
      <c r="CO49" s="225"/>
    </row>
    <row r="50" spans="1:94" ht="17.25" customHeight="1">
      <c r="A50" s="138">
        <v>51</v>
      </c>
      <c r="B50" s="231" t="s">
        <v>99</v>
      </c>
      <c r="C50" s="227" t="s">
        <v>305</v>
      </c>
      <c r="D50" s="229" t="s">
        <v>306</v>
      </c>
      <c r="E50" s="230" t="s">
        <v>163</v>
      </c>
      <c r="F50" s="504" t="s">
        <v>496</v>
      </c>
      <c r="G50" s="251" t="s">
        <v>370</v>
      </c>
      <c r="H50" s="253" t="s">
        <v>16</v>
      </c>
      <c r="I50" s="483" t="s">
        <v>398</v>
      </c>
      <c r="J50" s="524">
        <v>5.5</v>
      </c>
      <c r="K50" s="520" t="str">
        <f t="shared" si="45"/>
        <v>5.5</v>
      </c>
      <c r="L50" s="365" t="str">
        <f t="shared" si="46"/>
        <v>C</v>
      </c>
      <c r="M50" s="127">
        <f t="shared" si="47"/>
        <v>2</v>
      </c>
      <c r="N50" s="70" t="str">
        <f t="shared" si="48"/>
        <v>2.0</v>
      </c>
      <c r="O50" s="492"/>
      <c r="P50" s="225"/>
      <c r="Q50" s="225"/>
      <c r="R50" s="225"/>
      <c r="S50" s="232"/>
      <c r="T50" s="332">
        <v>7.3</v>
      </c>
      <c r="U50" s="334">
        <v>7</v>
      </c>
      <c r="V50" s="334"/>
      <c r="W50" s="63">
        <f t="shared" si="50"/>
        <v>7.1</v>
      </c>
      <c r="X50" s="124">
        <f t="shared" si="51"/>
        <v>7.1</v>
      </c>
      <c r="Y50" s="196" t="str">
        <f t="shared" si="5"/>
        <v>7.1</v>
      </c>
      <c r="Z50" s="125" t="str">
        <f t="shared" si="52"/>
        <v>B</v>
      </c>
      <c r="AA50" s="126">
        <f t="shared" si="53"/>
        <v>3</v>
      </c>
      <c r="AB50" s="126" t="str">
        <f t="shared" si="54"/>
        <v>3.0</v>
      </c>
      <c r="AC50" s="64">
        <v>3</v>
      </c>
      <c r="AD50" s="28">
        <v>3</v>
      </c>
      <c r="AE50" s="340">
        <v>8.1999999999999993</v>
      </c>
      <c r="AF50" s="359">
        <v>8</v>
      </c>
      <c r="AG50" s="225"/>
      <c r="AH50" s="56">
        <f t="shared" si="9"/>
        <v>8.1</v>
      </c>
      <c r="AI50" s="57">
        <f t="shared" si="10"/>
        <v>8.1</v>
      </c>
      <c r="AJ50" s="203" t="str">
        <f t="shared" si="11"/>
        <v>8.1</v>
      </c>
      <c r="AK50" s="125" t="str">
        <f t="shared" si="55"/>
        <v>B+</v>
      </c>
      <c r="AL50" s="126">
        <f t="shared" si="56"/>
        <v>3.5</v>
      </c>
      <c r="AM50" s="126" t="str">
        <f t="shared" si="57"/>
        <v>3.5</v>
      </c>
      <c r="AN50" s="220">
        <v>3</v>
      </c>
      <c r="AO50" s="577">
        <v>3</v>
      </c>
      <c r="AP50" s="340">
        <v>5</v>
      </c>
      <c r="AQ50" s="359">
        <v>6</v>
      </c>
      <c r="AR50" s="225"/>
      <c r="AS50" s="5">
        <f t="shared" si="15"/>
        <v>5.6</v>
      </c>
      <c r="AT50" s="26">
        <f t="shared" si="16"/>
        <v>5.6</v>
      </c>
      <c r="AU50" s="196" t="str">
        <f t="shared" si="17"/>
        <v>5.6</v>
      </c>
      <c r="AV50" s="128" t="str">
        <f t="shared" si="18"/>
        <v>C</v>
      </c>
      <c r="AW50" s="127">
        <f t="shared" si="19"/>
        <v>2</v>
      </c>
      <c r="AX50" s="127" t="str">
        <f t="shared" si="20"/>
        <v>2.0</v>
      </c>
      <c r="AY50" s="64">
        <v>3</v>
      </c>
      <c r="AZ50" s="29">
        <v>3</v>
      </c>
      <c r="BA50" s="234">
        <v>6.3</v>
      </c>
      <c r="BB50" s="334">
        <v>7</v>
      </c>
      <c r="BC50" s="334"/>
      <c r="BD50" s="5">
        <f t="shared" si="58"/>
        <v>6.7</v>
      </c>
      <c r="BE50" s="124">
        <f t="shared" si="59"/>
        <v>6.7</v>
      </c>
      <c r="BF50" s="196" t="str">
        <f t="shared" si="60"/>
        <v>6.7</v>
      </c>
      <c r="BG50" s="125" t="str">
        <f t="shared" si="61"/>
        <v>C+</v>
      </c>
      <c r="BH50" s="126">
        <f t="shared" si="62"/>
        <v>2.5</v>
      </c>
      <c r="BI50" s="126" t="str">
        <f t="shared" si="63"/>
        <v>2.5</v>
      </c>
      <c r="BJ50" s="64">
        <v>4</v>
      </c>
      <c r="BK50" s="28">
        <v>4</v>
      </c>
      <c r="BL50" s="343">
        <v>6.1</v>
      </c>
      <c r="BM50" s="359">
        <v>6</v>
      </c>
      <c r="BN50" s="225"/>
      <c r="BO50" s="5">
        <f t="shared" si="27"/>
        <v>6</v>
      </c>
      <c r="BP50" s="26">
        <f t="shared" si="28"/>
        <v>6</v>
      </c>
      <c r="BQ50" s="196" t="str">
        <f t="shared" si="29"/>
        <v>6.0</v>
      </c>
      <c r="BR50" s="128" t="str">
        <f t="shared" si="30"/>
        <v>C</v>
      </c>
      <c r="BS50" s="126">
        <f t="shared" si="64"/>
        <v>2</v>
      </c>
      <c r="BT50" s="126" t="str">
        <f t="shared" si="65"/>
        <v>2.0</v>
      </c>
      <c r="BU50" s="64">
        <v>3</v>
      </c>
      <c r="BV50" s="28">
        <v>3</v>
      </c>
      <c r="BW50" s="234"/>
      <c r="BX50" s="296"/>
      <c r="BY50" s="225"/>
      <c r="BZ50" s="221">
        <f t="shared" si="66"/>
        <v>0</v>
      </c>
      <c r="CA50" s="222">
        <f t="shared" si="67"/>
        <v>0</v>
      </c>
      <c r="CB50" s="196" t="str">
        <f t="shared" si="68"/>
        <v>0.0</v>
      </c>
      <c r="CC50" s="223" t="str">
        <f t="shared" si="69"/>
        <v>F</v>
      </c>
      <c r="CD50" s="126">
        <f t="shared" si="70"/>
        <v>0</v>
      </c>
      <c r="CE50" s="126" t="str">
        <f t="shared" si="71"/>
        <v>0.0</v>
      </c>
      <c r="CF50" s="9"/>
      <c r="CG50" s="28"/>
      <c r="CH50" s="119">
        <f t="shared" si="39"/>
        <v>16</v>
      </c>
      <c r="CI50" s="117">
        <f t="shared" si="40"/>
        <v>2.59375</v>
      </c>
      <c r="CJ50" s="112" t="str">
        <f t="shared" si="41"/>
        <v>2.59</v>
      </c>
      <c r="CK50" s="113" t="str">
        <f t="shared" si="49"/>
        <v>Lên lớp</v>
      </c>
      <c r="CL50" s="114">
        <f t="shared" si="42"/>
        <v>16</v>
      </c>
      <c r="CM50" s="115">
        <f t="shared" si="43"/>
        <v>2.59375</v>
      </c>
      <c r="CN50" s="113" t="str">
        <f t="shared" si="44"/>
        <v>Lên lớp</v>
      </c>
      <c r="CO50" s="225"/>
    </row>
    <row r="51" spans="1:94" ht="17.25" customHeight="1">
      <c r="A51" s="138">
        <v>52</v>
      </c>
      <c r="B51" s="231" t="s">
        <v>99</v>
      </c>
      <c r="C51" s="227" t="s">
        <v>307</v>
      </c>
      <c r="D51" s="229" t="s">
        <v>308</v>
      </c>
      <c r="E51" s="230" t="s">
        <v>309</v>
      </c>
      <c r="F51" s="504" t="s">
        <v>496</v>
      </c>
      <c r="G51" s="251" t="s">
        <v>369</v>
      </c>
      <c r="H51" s="253" t="s">
        <v>16</v>
      </c>
      <c r="I51" s="483" t="s">
        <v>44</v>
      </c>
      <c r="J51" s="524">
        <v>5.8</v>
      </c>
      <c r="K51" s="520" t="str">
        <f t="shared" si="45"/>
        <v>5.8</v>
      </c>
      <c r="L51" s="365" t="str">
        <f t="shared" si="46"/>
        <v>C</v>
      </c>
      <c r="M51" s="127">
        <f t="shared" si="47"/>
        <v>2</v>
      </c>
      <c r="N51" s="70" t="str">
        <f t="shared" si="48"/>
        <v>2.0</v>
      </c>
      <c r="O51" s="492"/>
      <c r="P51" s="225"/>
      <c r="Q51" s="225"/>
      <c r="R51" s="225"/>
      <c r="S51" s="232"/>
      <c r="T51" s="332">
        <v>7.7</v>
      </c>
      <c r="U51" s="334">
        <v>6</v>
      </c>
      <c r="V51" s="334"/>
      <c r="W51" s="63">
        <f t="shared" si="50"/>
        <v>6.7</v>
      </c>
      <c r="X51" s="124">
        <f t="shared" si="51"/>
        <v>6.7</v>
      </c>
      <c r="Y51" s="196" t="str">
        <f t="shared" si="5"/>
        <v>6.7</v>
      </c>
      <c r="Z51" s="125" t="str">
        <f t="shared" si="52"/>
        <v>C+</v>
      </c>
      <c r="AA51" s="126">
        <f t="shared" si="53"/>
        <v>2.5</v>
      </c>
      <c r="AB51" s="126" t="str">
        <f t="shared" si="54"/>
        <v>2.5</v>
      </c>
      <c r="AC51" s="64">
        <v>3</v>
      </c>
      <c r="AD51" s="28">
        <v>3</v>
      </c>
      <c r="AE51" s="340">
        <v>8.1999999999999993</v>
      </c>
      <c r="AF51" s="359">
        <v>9</v>
      </c>
      <c r="AG51" s="225"/>
      <c r="AH51" s="56">
        <f t="shared" si="9"/>
        <v>8.6999999999999993</v>
      </c>
      <c r="AI51" s="57">
        <f t="shared" si="10"/>
        <v>8.6999999999999993</v>
      </c>
      <c r="AJ51" s="203" t="str">
        <f t="shared" si="11"/>
        <v>8.7</v>
      </c>
      <c r="AK51" s="125" t="str">
        <f t="shared" si="55"/>
        <v>A</v>
      </c>
      <c r="AL51" s="126">
        <f t="shared" si="56"/>
        <v>4</v>
      </c>
      <c r="AM51" s="126" t="str">
        <f t="shared" si="57"/>
        <v>4.0</v>
      </c>
      <c r="AN51" s="220">
        <v>3</v>
      </c>
      <c r="AO51" s="577">
        <v>3</v>
      </c>
      <c r="AP51" s="340">
        <v>6.7</v>
      </c>
      <c r="AQ51" s="359">
        <v>6</v>
      </c>
      <c r="AR51" s="225"/>
      <c r="AS51" s="5">
        <f t="shared" si="15"/>
        <v>6.3</v>
      </c>
      <c r="AT51" s="26">
        <f t="shared" si="16"/>
        <v>6.3</v>
      </c>
      <c r="AU51" s="196" t="str">
        <f t="shared" si="17"/>
        <v>6.3</v>
      </c>
      <c r="AV51" s="128" t="str">
        <f t="shared" si="18"/>
        <v>C</v>
      </c>
      <c r="AW51" s="127">
        <f t="shared" si="19"/>
        <v>2</v>
      </c>
      <c r="AX51" s="127" t="str">
        <f t="shared" si="20"/>
        <v>2.0</v>
      </c>
      <c r="AY51" s="64">
        <v>3</v>
      </c>
      <c r="AZ51" s="29">
        <v>3</v>
      </c>
      <c r="BA51" s="234">
        <v>8.8000000000000007</v>
      </c>
      <c r="BB51" s="334">
        <v>7</v>
      </c>
      <c r="BC51" s="334"/>
      <c r="BD51" s="5">
        <f t="shared" si="58"/>
        <v>7.7</v>
      </c>
      <c r="BE51" s="124">
        <f t="shared" si="59"/>
        <v>7.7</v>
      </c>
      <c r="BF51" s="196" t="str">
        <f t="shared" si="60"/>
        <v>7.7</v>
      </c>
      <c r="BG51" s="125" t="str">
        <f t="shared" si="61"/>
        <v>B</v>
      </c>
      <c r="BH51" s="126">
        <f t="shared" si="62"/>
        <v>3</v>
      </c>
      <c r="BI51" s="126" t="str">
        <f t="shared" si="63"/>
        <v>3.0</v>
      </c>
      <c r="BJ51" s="64">
        <v>4</v>
      </c>
      <c r="BK51" s="28">
        <v>4</v>
      </c>
      <c r="BL51" s="343">
        <v>6.7</v>
      </c>
      <c r="BM51" s="359">
        <v>5</v>
      </c>
      <c r="BN51" s="225"/>
      <c r="BO51" s="5">
        <f t="shared" si="27"/>
        <v>5.7</v>
      </c>
      <c r="BP51" s="26">
        <f t="shared" si="28"/>
        <v>5.7</v>
      </c>
      <c r="BQ51" s="196" t="str">
        <f t="shared" si="29"/>
        <v>5.7</v>
      </c>
      <c r="BR51" s="128" t="str">
        <f t="shared" si="30"/>
        <v>C</v>
      </c>
      <c r="BS51" s="126">
        <f t="shared" si="64"/>
        <v>2</v>
      </c>
      <c r="BT51" s="126" t="str">
        <f t="shared" si="65"/>
        <v>2.0</v>
      </c>
      <c r="BU51" s="64">
        <v>3</v>
      </c>
      <c r="BV51" s="28">
        <v>3</v>
      </c>
      <c r="BW51" s="234"/>
      <c r="BX51" s="296"/>
      <c r="BY51" s="225"/>
      <c r="BZ51" s="221">
        <f t="shared" si="66"/>
        <v>0</v>
      </c>
      <c r="CA51" s="222">
        <f t="shared" si="67"/>
        <v>0</v>
      </c>
      <c r="CB51" s="196" t="str">
        <f t="shared" si="68"/>
        <v>0.0</v>
      </c>
      <c r="CC51" s="223" t="str">
        <f t="shared" si="69"/>
        <v>F</v>
      </c>
      <c r="CD51" s="126">
        <f t="shared" si="70"/>
        <v>0</v>
      </c>
      <c r="CE51" s="126" t="str">
        <f t="shared" si="71"/>
        <v>0.0</v>
      </c>
      <c r="CF51" s="64"/>
      <c r="CG51" s="28"/>
      <c r="CH51" s="119">
        <f t="shared" si="39"/>
        <v>16</v>
      </c>
      <c r="CI51" s="117">
        <f t="shared" si="40"/>
        <v>2.71875</v>
      </c>
      <c r="CJ51" s="112" t="str">
        <f t="shared" si="41"/>
        <v>2.72</v>
      </c>
      <c r="CK51" s="113" t="str">
        <f t="shared" si="49"/>
        <v>Lên lớp</v>
      </c>
      <c r="CL51" s="114">
        <f t="shared" si="42"/>
        <v>16</v>
      </c>
      <c r="CM51" s="115">
        <f t="shared" si="43"/>
        <v>2.71875</v>
      </c>
      <c r="CN51" s="113" t="str">
        <f t="shared" si="44"/>
        <v>Lên lớp</v>
      </c>
      <c r="CO51" s="225"/>
    </row>
    <row r="52" spans="1:94" ht="17.25" customHeight="1">
      <c r="A52" s="138">
        <v>53</v>
      </c>
      <c r="B52" s="231" t="s">
        <v>99</v>
      </c>
      <c r="C52" s="227" t="s">
        <v>310</v>
      </c>
      <c r="D52" s="229" t="s">
        <v>311</v>
      </c>
      <c r="E52" s="230" t="s">
        <v>101</v>
      </c>
      <c r="F52" s="504" t="s">
        <v>496</v>
      </c>
      <c r="G52" s="251" t="s">
        <v>371</v>
      </c>
      <c r="H52" s="253" t="s">
        <v>16</v>
      </c>
      <c r="I52" s="483" t="s">
        <v>399</v>
      </c>
      <c r="J52" s="524"/>
      <c r="K52" s="520" t="str">
        <f t="shared" si="45"/>
        <v>0.0</v>
      </c>
      <c r="L52" s="365" t="str">
        <f t="shared" si="46"/>
        <v>F</v>
      </c>
      <c r="M52" s="127">
        <f t="shared" si="47"/>
        <v>0</v>
      </c>
      <c r="N52" s="70" t="str">
        <f t="shared" si="48"/>
        <v>0.0</v>
      </c>
      <c r="O52" s="492"/>
      <c r="P52" s="225"/>
      <c r="Q52" s="225"/>
      <c r="R52" s="225"/>
      <c r="S52" s="232"/>
      <c r="T52" s="331">
        <v>4</v>
      </c>
      <c r="U52" s="334"/>
      <c r="V52" s="334"/>
      <c r="W52" s="63">
        <f t="shared" si="50"/>
        <v>1.6</v>
      </c>
      <c r="X52" s="124">
        <f t="shared" si="51"/>
        <v>1.6</v>
      </c>
      <c r="Y52" s="196" t="str">
        <f t="shared" si="5"/>
        <v>1.6</v>
      </c>
      <c r="Z52" s="125" t="str">
        <f t="shared" si="52"/>
        <v>F</v>
      </c>
      <c r="AA52" s="126">
        <f t="shared" si="53"/>
        <v>0</v>
      </c>
      <c r="AB52" s="126" t="str">
        <f t="shared" si="54"/>
        <v>0.0</v>
      </c>
      <c r="AC52" s="64">
        <v>3</v>
      </c>
      <c r="AD52" s="28"/>
      <c r="AE52" s="341">
        <v>0</v>
      </c>
      <c r="AF52" s="359"/>
      <c r="AG52" s="225"/>
      <c r="AH52" s="56">
        <f t="shared" si="9"/>
        <v>0</v>
      </c>
      <c r="AI52" s="57">
        <f t="shared" si="10"/>
        <v>0</v>
      </c>
      <c r="AJ52" s="203" t="str">
        <f t="shared" si="11"/>
        <v>0.0</v>
      </c>
      <c r="AK52" s="125" t="str">
        <f t="shared" si="55"/>
        <v>F</v>
      </c>
      <c r="AL52" s="126">
        <f t="shared" si="56"/>
        <v>0</v>
      </c>
      <c r="AM52" s="126" t="str">
        <f t="shared" si="57"/>
        <v>0.0</v>
      </c>
      <c r="AN52" s="220">
        <v>3</v>
      </c>
      <c r="AO52" s="577"/>
      <c r="AP52" s="341">
        <v>0</v>
      </c>
      <c r="AQ52" s="359"/>
      <c r="AR52" s="225"/>
      <c r="AS52" s="5">
        <f t="shared" si="15"/>
        <v>0</v>
      </c>
      <c r="AT52" s="26">
        <f t="shared" si="16"/>
        <v>0</v>
      </c>
      <c r="AU52" s="196" t="str">
        <f t="shared" si="17"/>
        <v>0.0</v>
      </c>
      <c r="AV52" s="128" t="str">
        <f t="shared" si="18"/>
        <v>F</v>
      </c>
      <c r="AW52" s="127">
        <f t="shared" si="19"/>
        <v>0</v>
      </c>
      <c r="AX52" s="127" t="str">
        <f t="shared" si="20"/>
        <v>0.0</v>
      </c>
      <c r="AY52" s="64">
        <v>3</v>
      </c>
      <c r="AZ52" s="29"/>
      <c r="BA52" s="309">
        <v>1.7</v>
      </c>
      <c r="BB52" s="334"/>
      <c r="BC52" s="334"/>
      <c r="BD52" s="5">
        <f t="shared" si="58"/>
        <v>0.7</v>
      </c>
      <c r="BE52" s="124">
        <f t="shared" si="59"/>
        <v>0.7</v>
      </c>
      <c r="BF52" s="196" t="str">
        <f t="shared" si="60"/>
        <v>0.7</v>
      </c>
      <c r="BG52" s="125" t="str">
        <f t="shared" si="61"/>
        <v>F</v>
      </c>
      <c r="BH52" s="126">
        <f t="shared" si="62"/>
        <v>0</v>
      </c>
      <c r="BI52" s="126" t="str">
        <f t="shared" si="63"/>
        <v>0.0</v>
      </c>
      <c r="BJ52" s="64">
        <v>4</v>
      </c>
      <c r="BK52" s="28"/>
      <c r="BL52" s="344">
        <v>0</v>
      </c>
      <c r="BM52" s="359"/>
      <c r="BN52" s="225"/>
      <c r="BO52" s="5">
        <f t="shared" si="27"/>
        <v>0</v>
      </c>
      <c r="BP52" s="26">
        <f t="shared" si="28"/>
        <v>0</v>
      </c>
      <c r="BQ52" s="196" t="str">
        <f t="shared" si="29"/>
        <v>0.0</v>
      </c>
      <c r="BR52" s="128" t="str">
        <f t="shared" si="30"/>
        <v>F</v>
      </c>
      <c r="BS52" s="126">
        <f t="shared" si="64"/>
        <v>0</v>
      </c>
      <c r="BT52" s="126" t="str">
        <f t="shared" si="65"/>
        <v>0.0</v>
      </c>
      <c r="BU52" s="64">
        <v>3</v>
      </c>
      <c r="BV52" s="28"/>
      <c r="BW52" s="234"/>
      <c r="BX52" s="296"/>
      <c r="BY52" s="225"/>
      <c r="BZ52" s="221">
        <f t="shared" si="66"/>
        <v>0</v>
      </c>
      <c r="CA52" s="222">
        <f t="shared" si="67"/>
        <v>0</v>
      </c>
      <c r="CB52" s="196" t="str">
        <f t="shared" si="68"/>
        <v>0.0</v>
      </c>
      <c r="CC52" s="223" t="str">
        <f t="shared" si="69"/>
        <v>F</v>
      </c>
      <c r="CD52" s="126">
        <f t="shared" si="70"/>
        <v>0</v>
      </c>
      <c r="CE52" s="126" t="str">
        <f t="shared" si="71"/>
        <v>0.0</v>
      </c>
      <c r="CF52" s="9"/>
      <c r="CG52" s="28"/>
      <c r="CH52" s="119">
        <f t="shared" si="39"/>
        <v>16</v>
      </c>
      <c r="CI52" s="117">
        <f t="shared" si="40"/>
        <v>0</v>
      </c>
      <c r="CJ52" s="112" t="str">
        <f t="shared" si="41"/>
        <v>0.00</v>
      </c>
      <c r="CK52" s="113"/>
      <c r="CL52" s="114">
        <f t="shared" si="42"/>
        <v>0</v>
      </c>
      <c r="CM52" s="115"/>
      <c r="CN52" s="113"/>
      <c r="CO52" s="225"/>
    </row>
    <row r="53" spans="1:94" ht="17.25" customHeight="1">
      <c r="A53" s="213">
        <v>54</v>
      </c>
      <c r="B53" s="235" t="s">
        <v>99</v>
      </c>
      <c r="C53" s="236" t="s">
        <v>312</v>
      </c>
      <c r="D53" s="237" t="s">
        <v>313</v>
      </c>
      <c r="E53" s="238" t="s">
        <v>314</v>
      </c>
      <c r="F53" s="504" t="s">
        <v>496</v>
      </c>
      <c r="G53" s="251" t="s">
        <v>372</v>
      </c>
      <c r="H53" s="253" t="s">
        <v>16</v>
      </c>
      <c r="I53" s="483" t="s">
        <v>400</v>
      </c>
      <c r="J53" s="525"/>
      <c r="K53" s="520" t="str">
        <f t="shared" si="45"/>
        <v>0.0</v>
      </c>
      <c r="L53" s="365" t="str">
        <f t="shared" si="46"/>
        <v>F</v>
      </c>
      <c r="M53" s="127">
        <f t="shared" si="47"/>
        <v>0</v>
      </c>
      <c r="N53" s="70" t="str">
        <f t="shared" si="48"/>
        <v>0.0</v>
      </c>
      <c r="O53" s="493"/>
      <c r="P53" s="239"/>
      <c r="Q53" s="239"/>
      <c r="R53" s="239"/>
      <c r="S53" s="240"/>
      <c r="T53" s="333">
        <v>0</v>
      </c>
      <c r="U53" s="335"/>
      <c r="V53" s="335"/>
      <c r="W53" s="63">
        <f t="shared" si="50"/>
        <v>0</v>
      </c>
      <c r="X53" s="124">
        <f t="shared" si="51"/>
        <v>0</v>
      </c>
      <c r="Y53" s="196" t="str">
        <f t="shared" si="5"/>
        <v>0.0</v>
      </c>
      <c r="Z53" s="125" t="str">
        <f t="shared" si="52"/>
        <v>F</v>
      </c>
      <c r="AA53" s="126">
        <f t="shared" si="53"/>
        <v>0</v>
      </c>
      <c r="AB53" s="126" t="str">
        <f t="shared" si="54"/>
        <v>0.0</v>
      </c>
      <c r="AC53" s="64">
        <v>3</v>
      </c>
      <c r="AD53" s="28"/>
      <c r="AE53" s="342">
        <v>0</v>
      </c>
      <c r="AF53" s="360"/>
      <c r="AG53" s="239"/>
      <c r="AH53" s="56">
        <f t="shared" si="9"/>
        <v>0</v>
      </c>
      <c r="AI53" s="57">
        <f t="shared" si="10"/>
        <v>0</v>
      </c>
      <c r="AJ53" s="203" t="str">
        <f t="shared" si="11"/>
        <v>0.0</v>
      </c>
      <c r="AK53" s="125" t="str">
        <f t="shared" si="55"/>
        <v>F</v>
      </c>
      <c r="AL53" s="126">
        <f t="shared" si="56"/>
        <v>0</v>
      </c>
      <c r="AM53" s="126" t="str">
        <f t="shared" si="57"/>
        <v>0.0</v>
      </c>
      <c r="AN53" s="220">
        <v>3</v>
      </c>
      <c r="AO53" s="577"/>
      <c r="AP53" s="342">
        <v>0</v>
      </c>
      <c r="AQ53" s="360"/>
      <c r="AR53" s="239"/>
      <c r="AS53" s="5">
        <f t="shared" si="15"/>
        <v>0</v>
      </c>
      <c r="AT53" s="26">
        <f t="shared" si="16"/>
        <v>0</v>
      </c>
      <c r="AU53" s="196" t="str">
        <f t="shared" si="17"/>
        <v>0.0</v>
      </c>
      <c r="AV53" s="128" t="str">
        <f t="shared" si="18"/>
        <v>F</v>
      </c>
      <c r="AW53" s="127">
        <f t="shared" si="19"/>
        <v>0</v>
      </c>
      <c r="AX53" s="127" t="str">
        <f t="shared" si="20"/>
        <v>0.0</v>
      </c>
      <c r="AY53" s="64">
        <v>3</v>
      </c>
      <c r="AZ53" s="29"/>
      <c r="BA53" s="310">
        <v>0</v>
      </c>
      <c r="BB53" s="335"/>
      <c r="BC53" s="335"/>
      <c r="BD53" s="5">
        <f t="shared" si="58"/>
        <v>0</v>
      </c>
      <c r="BE53" s="124">
        <f t="shared" si="59"/>
        <v>0</v>
      </c>
      <c r="BF53" s="196" t="str">
        <f t="shared" si="60"/>
        <v>0.0</v>
      </c>
      <c r="BG53" s="125" t="str">
        <f t="shared" si="61"/>
        <v>F</v>
      </c>
      <c r="BH53" s="126">
        <f t="shared" si="62"/>
        <v>0</v>
      </c>
      <c r="BI53" s="126" t="str">
        <f t="shared" si="63"/>
        <v>0.0</v>
      </c>
      <c r="BJ53" s="64">
        <v>4</v>
      </c>
      <c r="BK53" s="28"/>
      <c r="BL53" s="345">
        <v>0</v>
      </c>
      <c r="BM53" s="360"/>
      <c r="BN53" s="239"/>
      <c r="BO53" s="5">
        <f t="shared" si="27"/>
        <v>0</v>
      </c>
      <c r="BP53" s="26">
        <f t="shared" si="28"/>
        <v>0</v>
      </c>
      <c r="BQ53" s="196" t="str">
        <f t="shared" si="29"/>
        <v>0.0</v>
      </c>
      <c r="BR53" s="128" t="str">
        <f t="shared" si="30"/>
        <v>F</v>
      </c>
      <c r="BS53" s="126">
        <f t="shared" si="64"/>
        <v>0</v>
      </c>
      <c r="BT53" s="126" t="str">
        <f t="shared" si="65"/>
        <v>0.0</v>
      </c>
      <c r="BU53" s="64">
        <v>3</v>
      </c>
      <c r="BV53" s="28"/>
      <c r="BW53" s="241"/>
      <c r="BX53" s="297"/>
      <c r="BY53" s="239"/>
      <c r="BZ53" s="242">
        <f t="shared" si="66"/>
        <v>0</v>
      </c>
      <c r="CA53" s="222">
        <f t="shared" si="67"/>
        <v>0</v>
      </c>
      <c r="CB53" s="243" t="str">
        <f t="shared" si="68"/>
        <v>0.0</v>
      </c>
      <c r="CC53" s="223" t="str">
        <f t="shared" si="69"/>
        <v>F</v>
      </c>
      <c r="CD53" s="126">
        <f t="shared" si="70"/>
        <v>0</v>
      </c>
      <c r="CE53" s="126" t="str">
        <f t="shared" si="71"/>
        <v>0.0</v>
      </c>
      <c r="CF53" s="244"/>
      <c r="CG53" s="28"/>
      <c r="CH53" s="119">
        <f t="shared" si="39"/>
        <v>16</v>
      </c>
      <c r="CI53" s="117">
        <f t="shared" si="40"/>
        <v>0</v>
      </c>
      <c r="CJ53" s="112" t="str">
        <f t="shared" si="41"/>
        <v>0.00</v>
      </c>
      <c r="CK53" s="113"/>
      <c r="CL53" s="114">
        <f t="shared" si="42"/>
        <v>0</v>
      </c>
      <c r="CM53" s="115"/>
      <c r="CN53" s="113"/>
      <c r="CO53" s="239"/>
    </row>
    <row r="54" spans="1:94" ht="17.25" customHeight="1">
      <c r="A54" s="246">
        <v>55</v>
      </c>
      <c r="B54" s="246" t="s">
        <v>99</v>
      </c>
      <c r="C54" s="246" t="s">
        <v>315</v>
      </c>
      <c r="D54" s="247" t="s">
        <v>316</v>
      </c>
      <c r="E54" s="248" t="s">
        <v>317</v>
      </c>
      <c r="F54" s="504" t="s">
        <v>496</v>
      </c>
      <c r="G54" s="251" t="s">
        <v>373</v>
      </c>
      <c r="H54" s="253" t="s">
        <v>16</v>
      </c>
      <c r="I54" s="483" t="s">
        <v>401</v>
      </c>
      <c r="J54" s="524"/>
      <c r="K54" s="520" t="str">
        <f t="shared" si="45"/>
        <v>0.0</v>
      </c>
      <c r="L54" s="365" t="str">
        <f t="shared" si="46"/>
        <v>F</v>
      </c>
      <c r="M54" s="127">
        <f t="shared" si="47"/>
        <v>0</v>
      </c>
      <c r="N54" s="70" t="str">
        <f t="shared" si="48"/>
        <v>0.0</v>
      </c>
      <c r="O54" s="492"/>
      <c r="P54" s="225"/>
      <c r="Q54" s="225"/>
      <c r="R54" s="225"/>
      <c r="S54" s="232"/>
      <c r="T54" s="331">
        <v>0</v>
      </c>
      <c r="U54" s="334"/>
      <c r="V54" s="334"/>
      <c r="W54" s="63">
        <f t="shared" si="50"/>
        <v>0</v>
      </c>
      <c r="X54" s="124">
        <f t="shared" si="51"/>
        <v>0</v>
      </c>
      <c r="Y54" s="196" t="str">
        <f t="shared" si="5"/>
        <v>0.0</v>
      </c>
      <c r="Z54" s="125" t="str">
        <f t="shared" si="52"/>
        <v>F</v>
      </c>
      <c r="AA54" s="126">
        <f t="shared" si="53"/>
        <v>0</v>
      </c>
      <c r="AB54" s="126" t="str">
        <f t="shared" si="54"/>
        <v>0.0</v>
      </c>
      <c r="AC54" s="64">
        <v>3</v>
      </c>
      <c r="AD54" s="28"/>
      <c r="AE54" s="341">
        <v>0</v>
      </c>
      <c r="AF54" s="359"/>
      <c r="AG54" s="225"/>
      <c r="AH54" s="56">
        <f t="shared" si="9"/>
        <v>0</v>
      </c>
      <c r="AI54" s="57">
        <f t="shared" si="10"/>
        <v>0</v>
      </c>
      <c r="AJ54" s="203" t="str">
        <f t="shared" si="11"/>
        <v>0.0</v>
      </c>
      <c r="AK54" s="125" t="str">
        <f t="shared" si="55"/>
        <v>F</v>
      </c>
      <c r="AL54" s="126">
        <f t="shared" si="56"/>
        <v>0</v>
      </c>
      <c r="AM54" s="126" t="str">
        <f t="shared" si="57"/>
        <v>0.0</v>
      </c>
      <c r="AN54" s="220">
        <v>3</v>
      </c>
      <c r="AO54" s="577"/>
      <c r="AP54" s="341">
        <v>0</v>
      </c>
      <c r="AQ54" s="359"/>
      <c r="AR54" s="225"/>
      <c r="AS54" s="5">
        <f t="shared" si="15"/>
        <v>0</v>
      </c>
      <c r="AT54" s="26">
        <f t="shared" si="16"/>
        <v>0</v>
      </c>
      <c r="AU54" s="196" t="str">
        <f t="shared" si="17"/>
        <v>0.0</v>
      </c>
      <c r="AV54" s="128" t="str">
        <f t="shared" si="18"/>
        <v>F</v>
      </c>
      <c r="AW54" s="127">
        <f t="shared" si="19"/>
        <v>0</v>
      </c>
      <c r="AX54" s="127" t="str">
        <f t="shared" si="20"/>
        <v>0.0</v>
      </c>
      <c r="AY54" s="64">
        <v>3</v>
      </c>
      <c r="AZ54" s="29"/>
      <c r="BA54" s="309">
        <v>0</v>
      </c>
      <c r="BB54" s="334"/>
      <c r="BC54" s="334"/>
      <c r="BD54" s="5">
        <f t="shared" si="58"/>
        <v>0</v>
      </c>
      <c r="BE54" s="124">
        <f t="shared" si="59"/>
        <v>0</v>
      </c>
      <c r="BF54" s="196" t="str">
        <f t="shared" si="60"/>
        <v>0.0</v>
      </c>
      <c r="BG54" s="125" t="str">
        <f t="shared" si="61"/>
        <v>F</v>
      </c>
      <c r="BH54" s="126">
        <f t="shared" si="62"/>
        <v>0</v>
      </c>
      <c r="BI54" s="126" t="str">
        <f t="shared" si="63"/>
        <v>0.0</v>
      </c>
      <c r="BJ54" s="64">
        <v>4</v>
      </c>
      <c r="BK54" s="28"/>
      <c r="BL54" s="344">
        <v>0</v>
      </c>
      <c r="BM54" s="359"/>
      <c r="BN54" s="225"/>
      <c r="BO54" s="5">
        <f t="shared" si="27"/>
        <v>0</v>
      </c>
      <c r="BP54" s="26">
        <f t="shared" si="28"/>
        <v>0</v>
      </c>
      <c r="BQ54" s="196" t="str">
        <f t="shared" si="29"/>
        <v>0.0</v>
      </c>
      <c r="BR54" s="128" t="str">
        <f t="shared" si="30"/>
        <v>F</v>
      </c>
      <c r="BS54" s="126">
        <f t="shared" si="64"/>
        <v>0</v>
      </c>
      <c r="BT54" s="126" t="str">
        <f t="shared" si="65"/>
        <v>0.0</v>
      </c>
      <c r="BU54" s="64">
        <v>3</v>
      </c>
      <c r="BV54" s="28"/>
      <c r="BW54" s="477"/>
      <c r="BX54" s="297"/>
      <c r="BY54" s="239"/>
      <c r="BZ54" s="242">
        <f t="shared" ref="BZ54:BZ58" si="72">ROUND((BW54*0.4+BX54*0.6),1)</f>
        <v>0</v>
      </c>
      <c r="CA54" s="222">
        <f t="shared" ref="CA54:CA58" si="73">ROUND(MAX((BW54*0.4+BX54*0.6),(BW54*0.4+BY54*0.6)),1)</f>
        <v>0</v>
      </c>
      <c r="CB54" s="243" t="str">
        <f t="shared" ref="CB54:CB58" si="74">TEXT(CA54,"0.0")</f>
        <v>0.0</v>
      </c>
      <c r="CC54" s="223" t="str">
        <f t="shared" ref="CC54:CC58" si="75">IF(CA54&gt;=8.5,"A",IF(CA54&gt;=8,"B+",IF(CA54&gt;=7,"B",IF(CA54&gt;=6.5,"C+",IF(CA54&gt;=5.5,"C",IF(CA54&gt;=5,"D+",IF(CA54&gt;=4,"D","F")))))))</f>
        <v>F</v>
      </c>
      <c r="CD54" s="126">
        <f t="shared" ref="CD54:CD58" si="76">IF(CC54="A",4,IF(CC54="B+",3.5,IF(CC54="B",3,IF(CC54="C+",2.5,IF(CC54="C",2,IF(CC54="D+",1.5,IF(CC54="D",1,0)))))))</f>
        <v>0</v>
      </c>
      <c r="CE54" s="126" t="str">
        <f t="shared" ref="CE54:CE58" si="77">TEXT(CD54,"0.0")</f>
        <v>0.0</v>
      </c>
      <c r="CF54" s="239"/>
      <c r="CG54" s="130"/>
      <c r="CH54" s="119">
        <f t="shared" si="39"/>
        <v>16</v>
      </c>
      <c r="CI54" s="117">
        <f t="shared" si="40"/>
        <v>0</v>
      </c>
      <c r="CJ54" s="112" t="str">
        <f t="shared" si="41"/>
        <v>0.00</v>
      </c>
      <c r="CK54" s="113"/>
      <c r="CL54" s="114">
        <f t="shared" si="42"/>
        <v>0</v>
      </c>
      <c r="CM54" s="115"/>
      <c r="CN54" s="113"/>
      <c r="CO54" s="225"/>
    </row>
    <row r="55" spans="1:94" ht="17.25" customHeight="1">
      <c r="A55" s="300">
        <v>56</v>
      </c>
      <c r="B55" s="300" t="s">
        <v>99</v>
      </c>
      <c r="C55" s="300" t="s">
        <v>318</v>
      </c>
      <c r="D55" s="301" t="s">
        <v>319</v>
      </c>
      <c r="E55" s="302" t="s">
        <v>219</v>
      </c>
      <c r="F55" s="504" t="s">
        <v>496</v>
      </c>
      <c r="G55" s="478" t="s">
        <v>374</v>
      </c>
      <c r="H55" s="479" t="s">
        <v>16</v>
      </c>
      <c r="I55" s="485" t="s">
        <v>50</v>
      </c>
      <c r="J55" s="525">
        <v>6</v>
      </c>
      <c r="K55" s="520" t="str">
        <f t="shared" si="45"/>
        <v>6.0</v>
      </c>
      <c r="L55" s="365" t="str">
        <f t="shared" si="46"/>
        <v>C</v>
      </c>
      <c r="M55" s="127">
        <f t="shared" si="47"/>
        <v>2</v>
      </c>
      <c r="N55" s="70" t="str">
        <f t="shared" si="48"/>
        <v>2.0</v>
      </c>
      <c r="O55" s="493"/>
      <c r="P55" s="239"/>
      <c r="Q55" s="239"/>
      <c r="R55" s="239"/>
      <c r="S55" s="240"/>
      <c r="T55" s="333">
        <v>0.8</v>
      </c>
      <c r="U55" s="335"/>
      <c r="V55" s="335"/>
      <c r="W55" s="63">
        <f t="shared" si="50"/>
        <v>0.3</v>
      </c>
      <c r="X55" s="124">
        <f t="shared" si="51"/>
        <v>0.3</v>
      </c>
      <c r="Y55" s="196" t="str">
        <f t="shared" si="5"/>
        <v>0.3</v>
      </c>
      <c r="Z55" s="125" t="str">
        <f t="shared" si="52"/>
        <v>F</v>
      </c>
      <c r="AA55" s="126">
        <f t="shared" si="53"/>
        <v>0</v>
      </c>
      <c r="AB55" s="126" t="str">
        <f t="shared" si="54"/>
        <v>0.0</v>
      </c>
      <c r="AC55" s="64">
        <v>3</v>
      </c>
      <c r="AD55" s="28"/>
      <c r="AE55" s="342">
        <v>0</v>
      </c>
      <c r="AF55" s="360"/>
      <c r="AG55" s="239"/>
      <c r="AH55" s="56">
        <f t="shared" si="9"/>
        <v>0</v>
      </c>
      <c r="AI55" s="57">
        <f t="shared" si="10"/>
        <v>0</v>
      </c>
      <c r="AJ55" s="203" t="str">
        <f t="shared" si="11"/>
        <v>0.0</v>
      </c>
      <c r="AK55" s="125" t="str">
        <f t="shared" si="55"/>
        <v>F</v>
      </c>
      <c r="AL55" s="126">
        <f t="shared" si="56"/>
        <v>0</v>
      </c>
      <c r="AM55" s="126" t="str">
        <f t="shared" si="57"/>
        <v>0.0</v>
      </c>
      <c r="AN55" s="220">
        <v>3</v>
      </c>
      <c r="AO55" s="577"/>
      <c r="AP55" s="342">
        <v>0.7</v>
      </c>
      <c r="AQ55" s="360"/>
      <c r="AR55" s="239"/>
      <c r="AS55" s="63">
        <f t="shared" si="15"/>
        <v>0.3</v>
      </c>
      <c r="AT55" s="124">
        <f t="shared" si="16"/>
        <v>0.3</v>
      </c>
      <c r="AU55" s="243" t="str">
        <f t="shared" si="17"/>
        <v>0.3</v>
      </c>
      <c r="AV55" s="125" t="str">
        <f t="shared" si="18"/>
        <v>F</v>
      </c>
      <c r="AW55" s="126">
        <f t="shared" si="19"/>
        <v>0</v>
      </c>
      <c r="AX55" s="126" t="str">
        <f t="shared" si="20"/>
        <v>0.0</v>
      </c>
      <c r="AY55" s="64">
        <v>3</v>
      </c>
      <c r="AZ55" s="131"/>
      <c r="BA55" s="310">
        <v>0.8</v>
      </c>
      <c r="BB55" s="335"/>
      <c r="BC55" s="335"/>
      <c r="BD55" s="5">
        <f t="shared" si="58"/>
        <v>0.3</v>
      </c>
      <c r="BE55" s="124">
        <f t="shared" si="59"/>
        <v>0.3</v>
      </c>
      <c r="BF55" s="196" t="str">
        <f t="shared" si="60"/>
        <v>0.3</v>
      </c>
      <c r="BG55" s="125" t="str">
        <f t="shared" si="61"/>
        <v>F</v>
      </c>
      <c r="BH55" s="126">
        <f t="shared" si="62"/>
        <v>0</v>
      </c>
      <c r="BI55" s="126" t="str">
        <f t="shared" si="63"/>
        <v>0.0</v>
      </c>
      <c r="BJ55" s="64">
        <v>4</v>
      </c>
      <c r="BK55" s="28"/>
      <c r="BL55" s="345">
        <v>1.9</v>
      </c>
      <c r="BM55" s="360"/>
      <c r="BN55" s="239"/>
      <c r="BO55" s="5">
        <f t="shared" si="27"/>
        <v>0.8</v>
      </c>
      <c r="BP55" s="26">
        <f t="shared" si="28"/>
        <v>0.8</v>
      </c>
      <c r="BQ55" s="196" t="str">
        <f t="shared" si="29"/>
        <v>0.8</v>
      </c>
      <c r="BR55" s="128" t="str">
        <f t="shared" si="30"/>
        <v>F</v>
      </c>
      <c r="BS55" s="126">
        <f t="shared" si="64"/>
        <v>0</v>
      </c>
      <c r="BT55" s="126" t="str">
        <f t="shared" si="65"/>
        <v>0.0</v>
      </c>
      <c r="BU55" s="64">
        <v>3</v>
      </c>
      <c r="BV55" s="28"/>
      <c r="BW55" s="122"/>
      <c r="BX55" s="294"/>
      <c r="BY55" s="14"/>
      <c r="BZ55" s="157">
        <f t="shared" si="72"/>
        <v>0</v>
      </c>
      <c r="CA55" s="158">
        <f t="shared" si="73"/>
        <v>0</v>
      </c>
      <c r="CB55" s="196" t="str">
        <f t="shared" si="74"/>
        <v>0.0</v>
      </c>
      <c r="CC55" s="159" t="str">
        <f t="shared" si="75"/>
        <v>F</v>
      </c>
      <c r="CD55" s="127">
        <f t="shared" si="76"/>
        <v>0</v>
      </c>
      <c r="CE55" s="127" t="str">
        <f t="shared" si="77"/>
        <v>0.0</v>
      </c>
      <c r="CF55" s="14"/>
      <c r="CG55" s="28"/>
      <c r="CH55" s="119">
        <f t="shared" si="39"/>
        <v>16</v>
      </c>
      <c r="CI55" s="117">
        <f t="shared" si="40"/>
        <v>0</v>
      </c>
      <c r="CJ55" s="112" t="str">
        <f t="shared" si="41"/>
        <v>0.00</v>
      </c>
      <c r="CK55" s="113"/>
      <c r="CL55" s="114">
        <f t="shared" si="42"/>
        <v>0</v>
      </c>
      <c r="CM55" s="115"/>
      <c r="CN55" s="113"/>
      <c r="CO55" s="228"/>
    </row>
    <row r="56" spans="1:94" ht="17.25" customHeight="1">
      <c r="A56" s="246">
        <v>57</v>
      </c>
      <c r="B56" s="231" t="s">
        <v>99</v>
      </c>
      <c r="C56" s="227" t="s">
        <v>471</v>
      </c>
      <c r="D56" s="229" t="s">
        <v>472</v>
      </c>
      <c r="E56" s="230" t="s">
        <v>473</v>
      </c>
      <c r="F56" s="504" t="s">
        <v>496</v>
      </c>
      <c r="G56" s="251"/>
      <c r="H56" s="480"/>
      <c r="I56" s="232"/>
      <c r="J56" s="524"/>
      <c r="K56" s="520" t="str">
        <f t="shared" si="45"/>
        <v>0.0</v>
      </c>
      <c r="L56" s="365" t="str">
        <f t="shared" si="46"/>
        <v>F</v>
      </c>
      <c r="M56" s="127">
        <f t="shared" si="47"/>
        <v>0</v>
      </c>
      <c r="N56" s="70" t="str">
        <f t="shared" si="48"/>
        <v>0.0</v>
      </c>
      <c r="O56" s="492"/>
      <c r="P56" s="225"/>
      <c r="Q56" s="225"/>
      <c r="R56" s="225"/>
      <c r="S56" s="355"/>
      <c r="T56" s="331">
        <v>0</v>
      </c>
      <c r="U56" s="334"/>
      <c r="V56" s="334"/>
      <c r="W56" s="303">
        <f t="shared" si="50"/>
        <v>0</v>
      </c>
      <c r="X56" s="304">
        <f t="shared" si="51"/>
        <v>0</v>
      </c>
      <c r="Y56" s="196" t="str">
        <f t="shared" si="5"/>
        <v>0.0</v>
      </c>
      <c r="Z56" s="305" t="str">
        <f t="shared" si="52"/>
        <v>F</v>
      </c>
      <c r="AA56" s="306">
        <f t="shared" si="53"/>
        <v>0</v>
      </c>
      <c r="AB56" s="306" t="str">
        <f t="shared" si="54"/>
        <v>0.0</v>
      </c>
      <c r="AC56" s="307">
        <v>3</v>
      </c>
      <c r="AD56" s="28"/>
      <c r="AE56" s="338">
        <v>0</v>
      </c>
      <c r="AF56" s="86"/>
      <c r="AG56" s="14"/>
      <c r="AH56" s="56">
        <f t="shared" si="9"/>
        <v>0</v>
      </c>
      <c r="AI56" s="57">
        <f t="shared" si="10"/>
        <v>0</v>
      </c>
      <c r="AJ56" s="203" t="str">
        <f t="shared" si="11"/>
        <v>0.0</v>
      </c>
      <c r="AK56" s="128" t="str">
        <f t="shared" si="55"/>
        <v>F</v>
      </c>
      <c r="AL56" s="127">
        <f t="shared" si="56"/>
        <v>0</v>
      </c>
      <c r="AM56" s="127" t="str">
        <f t="shared" si="57"/>
        <v>0.0</v>
      </c>
      <c r="AN56" s="129">
        <v>3</v>
      </c>
      <c r="AO56" s="577"/>
      <c r="AP56" s="574">
        <v>0</v>
      </c>
      <c r="AQ56" s="86"/>
      <c r="AR56" s="14"/>
      <c r="AS56" s="5">
        <f t="shared" si="15"/>
        <v>0</v>
      </c>
      <c r="AT56" s="26">
        <f t="shared" si="16"/>
        <v>0</v>
      </c>
      <c r="AU56" s="196" t="str">
        <f t="shared" si="17"/>
        <v>0.0</v>
      </c>
      <c r="AV56" s="128" t="str">
        <f t="shared" si="18"/>
        <v>F</v>
      </c>
      <c r="AW56" s="127">
        <f t="shared" si="19"/>
        <v>0</v>
      </c>
      <c r="AX56" s="127" t="str">
        <f t="shared" si="20"/>
        <v>0.0</v>
      </c>
      <c r="AY56" s="9">
        <v>3</v>
      </c>
      <c r="AZ56" s="448"/>
      <c r="BA56" s="309">
        <v>0</v>
      </c>
      <c r="BB56" s="334"/>
      <c r="BC56" s="334"/>
      <c r="BD56" s="5">
        <f t="shared" si="58"/>
        <v>0</v>
      </c>
      <c r="BE56" s="304">
        <f t="shared" si="59"/>
        <v>0</v>
      </c>
      <c r="BF56" s="196" t="str">
        <f t="shared" si="60"/>
        <v>0.0</v>
      </c>
      <c r="BG56" s="305" t="str">
        <f t="shared" si="61"/>
        <v>F</v>
      </c>
      <c r="BH56" s="306">
        <f t="shared" si="62"/>
        <v>0</v>
      </c>
      <c r="BI56" s="306" t="str">
        <f t="shared" si="63"/>
        <v>0.0</v>
      </c>
      <c r="BJ56" s="307">
        <v>4</v>
      </c>
      <c r="BK56" s="28"/>
      <c r="BL56" s="583">
        <v>0</v>
      </c>
      <c r="BM56" s="359"/>
      <c r="BN56" s="346"/>
      <c r="BO56" s="5">
        <f t="shared" si="27"/>
        <v>0</v>
      </c>
      <c r="BP56" s="26">
        <f t="shared" si="28"/>
        <v>0</v>
      </c>
      <c r="BQ56" s="196" t="str">
        <f t="shared" si="29"/>
        <v>0.0</v>
      </c>
      <c r="BR56" s="128" t="str">
        <f t="shared" si="30"/>
        <v>F</v>
      </c>
      <c r="BS56" s="347">
        <f t="shared" si="64"/>
        <v>0</v>
      </c>
      <c r="BT56" s="347" t="str">
        <f t="shared" si="65"/>
        <v>0.0</v>
      </c>
      <c r="BU56" s="348">
        <v>3</v>
      </c>
      <c r="BV56" s="28"/>
      <c r="BW56" s="122"/>
      <c r="BX56" s="14"/>
      <c r="BY56" s="14"/>
      <c r="BZ56" s="157">
        <f t="shared" si="72"/>
        <v>0</v>
      </c>
      <c r="CA56" s="158">
        <f t="shared" si="73"/>
        <v>0</v>
      </c>
      <c r="CB56" s="196" t="str">
        <f t="shared" si="74"/>
        <v>0.0</v>
      </c>
      <c r="CC56" s="159" t="str">
        <f t="shared" si="75"/>
        <v>F</v>
      </c>
      <c r="CD56" s="127">
        <f t="shared" si="76"/>
        <v>0</v>
      </c>
      <c r="CE56" s="127" t="str">
        <f t="shared" si="77"/>
        <v>0.0</v>
      </c>
      <c r="CF56" s="14"/>
      <c r="CG56" s="30"/>
      <c r="CH56" s="119">
        <f t="shared" si="39"/>
        <v>16</v>
      </c>
      <c r="CI56" s="117">
        <f t="shared" si="40"/>
        <v>0</v>
      </c>
      <c r="CJ56" s="112" t="str">
        <f t="shared" si="41"/>
        <v>0.00</v>
      </c>
      <c r="CK56" s="113"/>
      <c r="CL56" s="114">
        <f t="shared" si="42"/>
        <v>0</v>
      </c>
      <c r="CM56" s="115"/>
      <c r="CN56" s="113"/>
      <c r="CO56" s="20"/>
    </row>
    <row r="57" spans="1:94" ht="17.25" customHeight="1">
      <c r="A57" s="246">
        <v>58</v>
      </c>
      <c r="B57" s="231" t="s">
        <v>99</v>
      </c>
      <c r="C57" s="227" t="s">
        <v>474</v>
      </c>
      <c r="D57" s="229" t="s">
        <v>213</v>
      </c>
      <c r="E57" s="230" t="s">
        <v>25</v>
      </c>
      <c r="F57" s="504" t="s">
        <v>496</v>
      </c>
      <c r="G57" s="251"/>
      <c r="H57" s="480"/>
      <c r="I57" s="232"/>
      <c r="J57" s="524"/>
      <c r="K57" s="520" t="str">
        <f t="shared" si="45"/>
        <v>0.0</v>
      </c>
      <c r="L57" s="365" t="str">
        <f t="shared" si="46"/>
        <v>F</v>
      </c>
      <c r="M57" s="127">
        <f t="shared" si="47"/>
        <v>0</v>
      </c>
      <c r="N57" s="70" t="str">
        <f t="shared" si="48"/>
        <v>0.0</v>
      </c>
      <c r="O57" s="492"/>
      <c r="P57" s="225"/>
      <c r="Q57" s="225"/>
      <c r="R57" s="225"/>
      <c r="S57" s="355"/>
      <c r="T57" s="332">
        <v>5.8</v>
      </c>
      <c r="U57" s="334">
        <v>5</v>
      </c>
      <c r="V57" s="334"/>
      <c r="W57" s="303">
        <f t="shared" si="50"/>
        <v>5.3</v>
      </c>
      <c r="X57" s="304">
        <f t="shared" si="51"/>
        <v>5.3</v>
      </c>
      <c r="Y57" s="196" t="str">
        <f t="shared" si="5"/>
        <v>5.3</v>
      </c>
      <c r="Z57" s="305" t="str">
        <f t="shared" si="52"/>
        <v>D+</v>
      </c>
      <c r="AA57" s="306">
        <f t="shared" si="53"/>
        <v>1.5</v>
      </c>
      <c r="AB57" s="306" t="str">
        <f t="shared" si="54"/>
        <v>1.5</v>
      </c>
      <c r="AC57" s="307">
        <v>3</v>
      </c>
      <c r="AD57" s="28">
        <v>3</v>
      </c>
      <c r="AE57" s="33">
        <v>5</v>
      </c>
      <c r="AF57" s="86">
        <v>2</v>
      </c>
      <c r="AG57" s="86">
        <v>2</v>
      </c>
      <c r="AH57" s="56">
        <f t="shared" si="9"/>
        <v>3.2</v>
      </c>
      <c r="AI57" s="57">
        <f t="shared" si="10"/>
        <v>3.2</v>
      </c>
      <c r="AJ57" s="203" t="str">
        <f t="shared" si="11"/>
        <v>3.2</v>
      </c>
      <c r="AK57" s="128" t="str">
        <f t="shared" si="55"/>
        <v>F</v>
      </c>
      <c r="AL57" s="127">
        <f t="shared" si="56"/>
        <v>0</v>
      </c>
      <c r="AM57" s="127" t="str">
        <f t="shared" si="57"/>
        <v>0.0</v>
      </c>
      <c r="AN57" s="129">
        <v>3</v>
      </c>
      <c r="AO57" s="577"/>
      <c r="AP57" s="574">
        <v>0</v>
      </c>
      <c r="AQ57" s="86"/>
      <c r="AR57" s="14"/>
      <c r="AS57" s="5">
        <f t="shared" si="15"/>
        <v>0</v>
      </c>
      <c r="AT57" s="26">
        <f t="shared" si="16"/>
        <v>0</v>
      </c>
      <c r="AU57" s="196" t="str">
        <f t="shared" si="17"/>
        <v>0.0</v>
      </c>
      <c r="AV57" s="128" t="str">
        <f t="shared" si="18"/>
        <v>F</v>
      </c>
      <c r="AW57" s="127">
        <f t="shared" si="19"/>
        <v>0</v>
      </c>
      <c r="AX57" s="127" t="str">
        <f t="shared" si="20"/>
        <v>0.0</v>
      </c>
      <c r="AY57" s="9">
        <v>3</v>
      </c>
      <c r="AZ57" s="448"/>
      <c r="BA57" s="309">
        <v>0</v>
      </c>
      <c r="BB57" s="334"/>
      <c r="BC57" s="334"/>
      <c r="BD57" s="5">
        <f t="shared" si="58"/>
        <v>0</v>
      </c>
      <c r="BE57" s="304">
        <f t="shared" si="59"/>
        <v>0</v>
      </c>
      <c r="BF57" s="196" t="str">
        <f t="shared" si="60"/>
        <v>0.0</v>
      </c>
      <c r="BG57" s="305" t="str">
        <f t="shared" si="61"/>
        <v>F</v>
      </c>
      <c r="BH57" s="306">
        <f t="shared" si="62"/>
        <v>0</v>
      </c>
      <c r="BI57" s="306" t="str">
        <f t="shared" si="63"/>
        <v>0.0</v>
      </c>
      <c r="BJ57" s="307">
        <v>4</v>
      </c>
      <c r="BK57" s="28"/>
      <c r="BL57" s="583">
        <v>0</v>
      </c>
      <c r="BM57" s="359"/>
      <c r="BN57" s="346"/>
      <c r="BO57" s="5">
        <f t="shared" si="27"/>
        <v>0</v>
      </c>
      <c r="BP57" s="26">
        <f t="shared" si="28"/>
        <v>0</v>
      </c>
      <c r="BQ57" s="196" t="str">
        <f t="shared" si="29"/>
        <v>0.0</v>
      </c>
      <c r="BR57" s="128" t="str">
        <f t="shared" si="30"/>
        <v>F</v>
      </c>
      <c r="BS57" s="347">
        <f t="shared" si="64"/>
        <v>0</v>
      </c>
      <c r="BT57" s="347" t="str">
        <f t="shared" si="65"/>
        <v>0.0</v>
      </c>
      <c r="BU57" s="348">
        <v>3</v>
      </c>
      <c r="BV57" s="28"/>
      <c r="BW57" s="122"/>
      <c r="BX57" s="14"/>
      <c r="BY57" s="14"/>
      <c r="BZ57" s="157">
        <f t="shared" si="72"/>
        <v>0</v>
      </c>
      <c r="CA57" s="158">
        <f t="shared" si="73"/>
        <v>0</v>
      </c>
      <c r="CB57" s="196" t="str">
        <f t="shared" si="74"/>
        <v>0.0</v>
      </c>
      <c r="CC57" s="159" t="str">
        <f t="shared" si="75"/>
        <v>F</v>
      </c>
      <c r="CD57" s="127">
        <f t="shared" si="76"/>
        <v>0</v>
      </c>
      <c r="CE57" s="127" t="str">
        <f t="shared" si="77"/>
        <v>0.0</v>
      </c>
      <c r="CF57" s="14"/>
      <c r="CG57" s="30"/>
      <c r="CH57" s="119">
        <f t="shared" si="39"/>
        <v>16</v>
      </c>
      <c r="CI57" s="117">
        <f t="shared" si="40"/>
        <v>0.28125</v>
      </c>
      <c r="CJ57" s="112" t="str">
        <f t="shared" si="41"/>
        <v>0.28</v>
      </c>
      <c r="CK57" s="113"/>
      <c r="CL57" s="114">
        <f t="shared" si="42"/>
        <v>3</v>
      </c>
      <c r="CM57" s="115"/>
      <c r="CN57" s="113"/>
      <c r="CO57" s="20"/>
    </row>
    <row r="58" spans="1:94" ht="17.25" customHeight="1">
      <c r="A58" s="300">
        <v>59</v>
      </c>
      <c r="B58" s="235" t="s">
        <v>99</v>
      </c>
      <c r="C58" s="236" t="s">
        <v>475</v>
      </c>
      <c r="D58" s="237" t="s">
        <v>476</v>
      </c>
      <c r="E58" s="238" t="s">
        <v>29</v>
      </c>
      <c r="F58" s="533" t="s">
        <v>496</v>
      </c>
      <c r="G58" s="478"/>
      <c r="H58" s="534"/>
      <c r="I58" s="240"/>
      <c r="J58" s="525"/>
      <c r="K58" s="535" t="str">
        <f t="shared" si="45"/>
        <v>0.0</v>
      </c>
      <c r="L58" s="366" t="str">
        <f t="shared" si="46"/>
        <v>F</v>
      </c>
      <c r="M58" s="126">
        <f t="shared" si="47"/>
        <v>0</v>
      </c>
      <c r="N58" s="80" t="str">
        <f t="shared" si="48"/>
        <v>0.0</v>
      </c>
      <c r="O58" s="493"/>
      <c r="P58" s="239"/>
      <c r="Q58" s="239"/>
      <c r="R58" s="239"/>
      <c r="S58" s="405"/>
      <c r="T58" s="536"/>
      <c r="U58" s="335"/>
      <c r="V58" s="335"/>
      <c r="W58" s="537">
        <f t="shared" si="50"/>
        <v>0</v>
      </c>
      <c r="X58" s="538">
        <f t="shared" si="51"/>
        <v>0</v>
      </c>
      <c r="Y58" s="243" t="str">
        <f t="shared" si="5"/>
        <v>0.0</v>
      </c>
      <c r="Z58" s="539" t="str">
        <f t="shared" si="52"/>
        <v>F</v>
      </c>
      <c r="AA58" s="412">
        <f t="shared" si="53"/>
        <v>0</v>
      </c>
      <c r="AB58" s="412" t="str">
        <f t="shared" si="54"/>
        <v>0.0</v>
      </c>
      <c r="AC58" s="540"/>
      <c r="AD58" s="541"/>
      <c r="AE58" s="339"/>
      <c r="AF58" s="79"/>
      <c r="AG58" s="219"/>
      <c r="AH58" s="63">
        <f t="shared" si="9"/>
        <v>0</v>
      </c>
      <c r="AI58" s="124">
        <f t="shared" si="10"/>
        <v>0</v>
      </c>
      <c r="AJ58" s="243" t="str">
        <f t="shared" si="11"/>
        <v>0.0</v>
      </c>
      <c r="AK58" s="125" t="str">
        <f t="shared" si="55"/>
        <v>F</v>
      </c>
      <c r="AL58" s="126">
        <f t="shared" si="56"/>
        <v>0</v>
      </c>
      <c r="AM58" s="126" t="str">
        <f t="shared" si="57"/>
        <v>0.0</v>
      </c>
      <c r="AN58" s="220">
        <v>3</v>
      </c>
      <c r="AO58" s="578"/>
      <c r="AP58" s="575">
        <v>0</v>
      </c>
      <c r="AQ58" s="79"/>
      <c r="AR58" s="219"/>
      <c r="AS58" s="63">
        <f t="shared" si="15"/>
        <v>0</v>
      </c>
      <c r="AT58" s="124">
        <f t="shared" si="16"/>
        <v>0</v>
      </c>
      <c r="AU58" s="243" t="str">
        <f t="shared" si="17"/>
        <v>0.0</v>
      </c>
      <c r="AV58" s="125" t="str">
        <f t="shared" si="18"/>
        <v>F</v>
      </c>
      <c r="AW58" s="126">
        <f t="shared" si="19"/>
        <v>0</v>
      </c>
      <c r="AX58" s="126" t="str">
        <f t="shared" si="20"/>
        <v>0.0</v>
      </c>
      <c r="AY58" s="64">
        <v>3</v>
      </c>
      <c r="AZ58" s="542"/>
      <c r="BA58" s="310">
        <v>0</v>
      </c>
      <c r="BB58" s="239"/>
      <c r="BC58" s="239"/>
      <c r="BD58" s="63">
        <f t="shared" si="58"/>
        <v>0</v>
      </c>
      <c r="BE58" s="538">
        <f t="shared" si="59"/>
        <v>0</v>
      </c>
      <c r="BF58" s="243" t="str">
        <f t="shared" si="60"/>
        <v>0.0</v>
      </c>
      <c r="BG58" s="539" t="str">
        <f t="shared" si="61"/>
        <v>F</v>
      </c>
      <c r="BH58" s="412">
        <f t="shared" si="62"/>
        <v>0</v>
      </c>
      <c r="BI58" s="412" t="str">
        <f t="shared" si="63"/>
        <v>0.0</v>
      </c>
      <c r="BJ58" s="540">
        <v>4</v>
      </c>
      <c r="BK58" s="130"/>
      <c r="BL58" s="584">
        <v>0</v>
      </c>
      <c r="BM58" s="360"/>
      <c r="BN58" s="543"/>
      <c r="BO58" s="63">
        <f t="shared" si="27"/>
        <v>0</v>
      </c>
      <c r="BP58" s="124">
        <f t="shared" si="28"/>
        <v>0</v>
      </c>
      <c r="BQ58" s="243" t="str">
        <f t="shared" si="29"/>
        <v>0.0</v>
      </c>
      <c r="BR58" s="125" t="str">
        <f t="shared" si="30"/>
        <v>F</v>
      </c>
      <c r="BS58" s="544">
        <f t="shared" si="64"/>
        <v>0</v>
      </c>
      <c r="BT58" s="544" t="str">
        <f t="shared" si="65"/>
        <v>0.0</v>
      </c>
      <c r="BU58" s="545">
        <v>3</v>
      </c>
      <c r="BV58" s="130"/>
      <c r="BW58" s="546"/>
      <c r="BX58" s="219"/>
      <c r="BY58" s="219"/>
      <c r="BZ58" s="221">
        <f t="shared" si="72"/>
        <v>0</v>
      </c>
      <c r="CA58" s="222">
        <f t="shared" si="73"/>
        <v>0</v>
      </c>
      <c r="CB58" s="243" t="str">
        <f t="shared" si="74"/>
        <v>0.0</v>
      </c>
      <c r="CC58" s="223" t="str">
        <f t="shared" si="75"/>
        <v>F</v>
      </c>
      <c r="CD58" s="126">
        <f t="shared" si="76"/>
        <v>0</v>
      </c>
      <c r="CE58" s="126" t="str">
        <f t="shared" si="77"/>
        <v>0.0</v>
      </c>
      <c r="CF58" s="219"/>
      <c r="CG58" s="224"/>
      <c r="CH58" s="195">
        <f t="shared" si="39"/>
        <v>13</v>
      </c>
      <c r="CI58" s="547">
        <f t="shared" si="40"/>
        <v>0</v>
      </c>
      <c r="CJ58" s="548" t="str">
        <f t="shared" si="41"/>
        <v>0.00</v>
      </c>
      <c r="CK58" s="549"/>
      <c r="CL58" s="550">
        <f t="shared" si="42"/>
        <v>0</v>
      </c>
      <c r="CM58" s="551"/>
      <c r="CN58" s="549"/>
      <c r="CO58" s="20"/>
    </row>
    <row r="59" spans="1:94" s="14" customFormat="1" ht="18.75" customHeight="1">
      <c r="A59" s="552">
        <v>1</v>
      </c>
      <c r="B59" s="552" t="s">
        <v>494</v>
      </c>
      <c r="C59" s="553" t="s">
        <v>194</v>
      </c>
      <c r="D59" s="565" t="s">
        <v>195</v>
      </c>
      <c r="E59" s="566" t="s">
        <v>18</v>
      </c>
      <c r="F59" s="554" t="s">
        <v>500</v>
      </c>
      <c r="G59" s="252" t="s">
        <v>320</v>
      </c>
      <c r="H59" s="555" t="s">
        <v>16</v>
      </c>
      <c r="I59" s="567" t="s">
        <v>36</v>
      </c>
      <c r="J59" s="569"/>
      <c r="K59" s="556"/>
      <c r="L59" s="314" t="s">
        <v>497</v>
      </c>
      <c r="M59" s="315"/>
      <c r="N59" s="570"/>
      <c r="O59" s="568"/>
      <c r="P59" s="556"/>
      <c r="Q59" s="314" t="s">
        <v>497</v>
      </c>
      <c r="R59" s="315"/>
      <c r="S59" s="571"/>
      <c r="T59" s="572"/>
      <c r="U59" s="557"/>
      <c r="V59" s="558"/>
      <c r="W59" s="312"/>
      <c r="X59" s="556"/>
      <c r="Y59" s="556"/>
      <c r="Z59" s="314" t="s">
        <v>497</v>
      </c>
      <c r="AA59" s="315"/>
      <c r="AB59" s="315"/>
      <c r="AC59" s="316"/>
      <c r="AD59" s="573"/>
      <c r="AE59" s="572"/>
      <c r="AF59" s="557"/>
      <c r="AG59" s="558"/>
      <c r="AH59" s="312"/>
      <c r="AI59" s="556"/>
      <c r="AJ59" s="556"/>
      <c r="AK59" s="314" t="s">
        <v>497</v>
      </c>
      <c r="AL59" s="315"/>
      <c r="AM59" s="315"/>
      <c r="AN59" s="559"/>
      <c r="AO59" s="579"/>
      <c r="AP59" s="576"/>
      <c r="AQ59" s="557"/>
      <c r="AR59" s="558"/>
      <c r="AS59" s="580"/>
      <c r="AT59" s="556"/>
      <c r="AU59" s="556"/>
      <c r="AV59" s="314" t="s">
        <v>497</v>
      </c>
      <c r="AW59" s="315"/>
      <c r="AX59" s="315"/>
      <c r="AY59" s="316"/>
      <c r="AZ59" s="582"/>
      <c r="BA59" s="581"/>
      <c r="BB59" s="557"/>
      <c r="BC59" s="558"/>
      <c r="BD59" s="580"/>
      <c r="BE59" s="556"/>
      <c r="BF59" s="556"/>
      <c r="BG59" s="314" t="s">
        <v>497</v>
      </c>
      <c r="BH59" s="315"/>
      <c r="BI59" s="315"/>
      <c r="BJ59" s="316"/>
      <c r="BK59" s="579"/>
      <c r="BL59" s="585">
        <v>0</v>
      </c>
      <c r="BM59" s="336"/>
      <c r="BN59" s="336"/>
      <c r="BO59" s="312">
        <f>ROUND((BL59*0.4+BM59*0.6),1)</f>
        <v>0</v>
      </c>
      <c r="BP59" s="313">
        <f>ROUND(MAX((BL59*0.4+BM59*0.6),(BL59*0.4+BN59*0.6)),1)</f>
        <v>0</v>
      </c>
      <c r="BQ59" s="414" t="str">
        <f>TEXT(BP59,"0.0")</f>
        <v>0.0</v>
      </c>
      <c r="BR59" s="314" t="str">
        <f>IF(BP59&gt;=8.5,"A",IF(BP59&gt;=8,"B+",IF(BP59&gt;=7,"B",IF(BP59&gt;=6.5,"C+",IF(BP59&gt;=5.5,"C",IF(BP59&gt;=5,"D+",IF(BP59&gt;=4,"D","F")))))))</f>
        <v>F</v>
      </c>
      <c r="BS59" s="315">
        <f>IF(BR59="A",4,IF(BR59="B+",3.5,IF(BR59="B",3,IF(BR59="C+",2.5,IF(BR59="C",2,IF(BR59="D+",1.5,IF(BR59="D",1,0)))))))</f>
        <v>0</v>
      </c>
      <c r="BT59" s="315" t="str">
        <f>TEXT(BS59,"0.0")</f>
        <v>0.0</v>
      </c>
      <c r="BU59" s="316">
        <v>3</v>
      </c>
      <c r="BV59" s="582"/>
      <c r="BW59" s="586"/>
      <c r="BX59" s="560"/>
      <c r="BY59" s="560"/>
      <c r="BZ59" s="580"/>
      <c r="CA59" s="556"/>
      <c r="CB59" s="556"/>
      <c r="CC59" s="314" t="s">
        <v>497</v>
      </c>
      <c r="CD59" s="315"/>
      <c r="CE59" s="315"/>
      <c r="CF59" s="316"/>
      <c r="CG59" s="588"/>
      <c r="CH59" s="587">
        <f>AC59+AN59+AY59+BJ59+BU59+CF59</f>
        <v>3</v>
      </c>
      <c r="CI59" s="561">
        <f>(AA59*AC59+AL59*AN59+AW59*AY59+BH59*BJ59+BS59*BU59+CD59*CF59)/CH59</f>
        <v>0</v>
      </c>
      <c r="CJ59" s="562" t="str">
        <f>TEXT(CI59,"0.00")</f>
        <v>0.00</v>
      </c>
      <c r="CK59" s="336"/>
      <c r="CL59" s="563">
        <f>AD59+AO59+AZ59+BK59+BV59+CG59</f>
        <v>0</v>
      </c>
      <c r="CM59" s="564"/>
      <c r="CN59" s="336"/>
      <c r="CO59" s="228"/>
      <c r="CP59" s="121"/>
    </row>
    <row r="60" spans="1:94" ht="17.25" customHeight="1">
      <c r="G60" s="250"/>
      <c r="H60" s="249"/>
    </row>
    <row r="61" spans="1:94" ht="17.25" customHeight="1">
      <c r="G61" s="250"/>
      <c r="H61" s="249"/>
    </row>
    <row r="62" spans="1:94" ht="17.25" customHeight="1">
      <c r="G62" s="250"/>
      <c r="H62" s="249"/>
    </row>
    <row r="63" spans="1:94" s="590" customFormat="1" ht="17.25" customHeight="1">
      <c r="A63" s="597"/>
      <c r="B63" s="598" t="s">
        <v>501</v>
      </c>
      <c r="C63" s="597"/>
      <c r="D63" s="597" t="s">
        <v>502</v>
      </c>
      <c r="E63" s="597" t="s">
        <v>43</v>
      </c>
      <c r="F63" s="597"/>
      <c r="G63" s="599"/>
      <c r="H63" s="600"/>
      <c r="I63" s="597"/>
      <c r="AD63" s="591"/>
      <c r="AO63" s="591"/>
      <c r="AZ63" s="591"/>
      <c r="BK63" s="591"/>
    </row>
    <row r="64" spans="1:94" ht="18.75" customHeight="1">
      <c r="A64" s="169">
        <v>45</v>
      </c>
      <c r="B64" s="169" t="s">
        <v>99</v>
      </c>
      <c r="C64" s="592" t="s">
        <v>291</v>
      </c>
      <c r="D64" s="162" t="s">
        <v>292</v>
      </c>
      <c r="E64" s="593" t="s">
        <v>37</v>
      </c>
      <c r="F64" s="594" t="s">
        <v>487</v>
      </c>
      <c r="G64" s="595" t="s">
        <v>364</v>
      </c>
      <c r="H64" s="596" t="s">
        <v>16</v>
      </c>
      <c r="I64" s="595" t="s">
        <v>383</v>
      </c>
      <c r="J64" s="233"/>
      <c r="K64" s="225"/>
      <c r="L64" s="225"/>
      <c r="M64" s="225"/>
      <c r="N64" s="225"/>
      <c r="O64" s="225"/>
      <c r="P64" s="225"/>
      <c r="Q64" s="225"/>
      <c r="R64" s="225"/>
      <c r="S64" s="232"/>
      <c r="T64" s="331">
        <v>0</v>
      </c>
      <c r="U64" s="334"/>
      <c r="V64" s="334"/>
      <c r="W64" s="63">
        <f>ROUND((T64*0.4+U64*0.6),1)</f>
        <v>0</v>
      </c>
      <c r="X64" s="124">
        <f>ROUND(MAX((T64*0.4+U64*0.6),(T64*0.4+V64*0.6)),1)</f>
        <v>0</v>
      </c>
      <c r="Y64" s="124"/>
      <c r="Z64" s="125" t="str">
        <f>IF(X64&gt;=8.5,"A",IF(X64&gt;=8,"B+",IF(X64&gt;=7,"B",IF(X64&gt;=6.5,"C+",IF(X64&gt;=5.5,"C",IF(X64&gt;=5,"D+",IF(X64&gt;=4,"D","F")))))))</f>
        <v>F</v>
      </c>
      <c r="AA64" s="126">
        <f>IF(Z64="A",4,IF(Z64="B+",3.5,IF(Z64="B",3,IF(Z64="C+",2.5,IF(Z64="C",2,IF(Z64="D+",1.5,IF(Z64="D",1,0)))))))</f>
        <v>0</v>
      </c>
      <c r="AB64" s="126" t="str">
        <f>TEXT(AA64,"0.0")</f>
        <v>0.0</v>
      </c>
      <c r="AC64" s="64">
        <v>3</v>
      </c>
      <c r="AD64" s="28"/>
      <c r="AE64" s="341">
        <v>0</v>
      </c>
      <c r="AF64" s="225"/>
      <c r="AG64" s="225"/>
      <c r="AH64" s="225"/>
      <c r="AI64" s="225"/>
      <c r="AJ64" s="225"/>
      <c r="AK64" s="225"/>
      <c r="AL64" s="225"/>
      <c r="AM64" s="225"/>
      <c r="AN64" s="225"/>
      <c r="AO64" s="226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308"/>
      <c r="BA64" s="309">
        <v>3.5</v>
      </c>
      <c r="BB64" s="225"/>
      <c r="BC64" s="225"/>
      <c r="BD64" s="63">
        <f>ROUND((BA64*0.4+BB64*0.6),1)</f>
        <v>1.4</v>
      </c>
      <c r="BE64" s="124">
        <f>ROUND(MAX((BA64*0.4+BB64*0.6),(BA64*0.4+BC64*0.6)),1)</f>
        <v>1.4</v>
      </c>
      <c r="BF64" s="124"/>
      <c r="BG64" s="125" t="str">
        <f>IF(BE64&gt;=8.5,"A",IF(BE64&gt;=8,"B+",IF(BE64&gt;=7,"B",IF(BE64&gt;=6.5,"C+",IF(BE64&gt;=5.5,"C",IF(BE64&gt;=5,"D+",IF(BE64&gt;=4,"D","F")))))))</f>
        <v>F</v>
      </c>
      <c r="BH64" s="126">
        <f>IF(BG64="A",4,IF(BG64="B+",3.5,IF(BG64="B",3,IF(BG64="C+",2.5,IF(BG64="C",2,IF(BG64="D+",1.5,IF(BG64="D",1,0)))))))</f>
        <v>0</v>
      </c>
      <c r="BI64" s="126" t="str">
        <f>TEXT(BH64,"0.0")</f>
        <v>0.0</v>
      </c>
      <c r="BJ64" s="64">
        <v>4</v>
      </c>
      <c r="BK64" s="311"/>
      <c r="BL64" s="233"/>
      <c r="BM64" s="225"/>
      <c r="BN64" s="225"/>
      <c r="BO64" s="225"/>
      <c r="BP64" s="225"/>
      <c r="BQ64" s="225"/>
      <c r="BR64" s="225"/>
      <c r="BS64" s="225"/>
      <c r="BT64" s="225"/>
      <c r="BU64" s="225"/>
      <c r="BV64" s="232"/>
      <c r="BW64" s="234">
        <v>7</v>
      </c>
      <c r="BX64" s="298"/>
      <c r="BY64" s="225"/>
      <c r="BZ64" s="221">
        <f>ROUND((BW64*0.4+BX64*0.6),1)</f>
        <v>2.8</v>
      </c>
      <c r="CA64" s="222">
        <f>ROUND(MAX((BW64*0.4+BX64*0.6),(BW64*0.4+BY64*0.6)),1)</f>
        <v>2.8</v>
      </c>
      <c r="CB64" s="196" t="str">
        <f>TEXT(CA64,"0.0")</f>
        <v>2.8</v>
      </c>
      <c r="CC64" s="223" t="str">
        <f>IF(CA64&gt;=8.5,"A",IF(CA64&gt;=8,"B+",IF(CA64&gt;=7,"B",IF(CA64&gt;=6.5,"C+",IF(CA64&gt;=5.5,"C",IF(CA64&gt;=5,"D+",IF(CA64&gt;=4,"D","F")))))))</f>
        <v>F</v>
      </c>
      <c r="CD64" s="126">
        <f>IF(CC64="A",4,IF(CC64="B+",3.5,IF(CC64="B",3,IF(CC64="C+",2.5,IF(CC64="C",2,IF(CC64="D+",1.5,IF(CC64="D",1,0)))))))</f>
        <v>0</v>
      </c>
      <c r="CE64" s="126" t="str">
        <f>TEXT(CD64,"0.0")</f>
        <v>0.0</v>
      </c>
      <c r="CF64" s="9">
        <v>2</v>
      </c>
      <c r="CG64" s="28"/>
      <c r="CH64" s="233"/>
      <c r="CI64" s="225"/>
      <c r="CJ64" s="225"/>
      <c r="CK64" s="225"/>
      <c r="CL64" s="225"/>
      <c r="CM64" s="225"/>
      <c r="CN64" s="225"/>
      <c r="CO64" s="225"/>
    </row>
    <row r="65" spans="7:8" ht="17.25" customHeight="1">
      <c r="G65" s="250"/>
      <c r="H65" s="249"/>
    </row>
    <row r="66" spans="7:8" ht="17.25" customHeight="1">
      <c r="G66" s="250"/>
      <c r="H66" s="249"/>
    </row>
    <row r="67" spans="7:8" ht="17.25" customHeight="1">
      <c r="G67" s="250"/>
      <c r="H67" s="249"/>
    </row>
    <row r="68" spans="7:8" ht="17.25" customHeight="1">
      <c r="G68" s="250"/>
      <c r="H68" s="249"/>
    </row>
    <row r="69" spans="7:8" ht="17.25" customHeight="1">
      <c r="G69" s="250"/>
      <c r="H69" s="249"/>
    </row>
    <row r="70" spans="7:8" ht="17.25" customHeight="1">
      <c r="G70" s="250"/>
      <c r="H70" s="249"/>
    </row>
    <row r="71" spans="7:8" ht="17.25" customHeight="1">
      <c r="G71" s="250"/>
      <c r="H71" s="249"/>
    </row>
    <row r="72" spans="7:8" ht="17.25" customHeight="1">
      <c r="H72" s="249"/>
    </row>
    <row r="73" spans="7:8" ht="17.25" customHeight="1">
      <c r="H73" s="249"/>
    </row>
    <row r="74" spans="7:8" ht="17.25" customHeight="1">
      <c r="H74" s="249"/>
    </row>
    <row r="75" spans="7:8" ht="17.25" customHeight="1">
      <c r="H75" s="249"/>
    </row>
    <row r="76" spans="7:8" ht="17.25" customHeight="1">
      <c r="H76" s="249"/>
    </row>
    <row r="77" spans="7:8" ht="17.25" customHeight="1">
      <c r="H77" s="249"/>
    </row>
    <row r="78" spans="7:8" ht="17.25" customHeight="1">
      <c r="H78" s="249"/>
    </row>
    <row r="79" spans="7:8" ht="17.25" customHeight="1">
      <c r="H79" s="249"/>
    </row>
    <row r="80" spans="7:8" ht="17.25" customHeight="1">
      <c r="H80" s="249"/>
    </row>
    <row r="81" spans="8:8" ht="17.25" customHeight="1">
      <c r="H81" s="249"/>
    </row>
    <row r="82" spans="8:8" ht="17.25" customHeight="1">
      <c r="H82" s="249"/>
    </row>
    <row r="83" spans="8:8" ht="17.25" customHeight="1">
      <c r="H83" s="249"/>
    </row>
    <row r="84" spans="8:8" ht="17.25" customHeight="1">
      <c r="H84" s="249"/>
    </row>
    <row r="85" spans="8:8" ht="17.25" customHeight="1">
      <c r="H85" s="249"/>
    </row>
    <row r="86" spans="8:8" ht="17.25" customHeight="1">
      <c r="H86" s="249"/>
    </row>
  </sheetData>
  <autoFilter ref="A1:CP58"/>
  <pageMargins left="0.35" right="0.2" top="0.75" bottom="0.32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5"/>
  <sheetViews>
    <sheetView tabSelected="1" workbookViewId="0">
      <pane xSplit="5" ySplit="1" topLeftCell="CN2" activePane="bottomRight" state="frozen"/>
      <selection pane="topRight"/>
      <selection pane="bottomLeft"/>
      <selection pane="bottomRight" activeCell="A29" sqref="A29:XFD29"/>
    </sheetView>
  </sheetViews>
  <sheetFormatPr defaultColWidth="4.5703125" defaultRowHeight="17.25" customHeight="1"/>
  <cols>
    <col min="1" max="1" width="5.85546875" style="19" customWidth="1"/>
    <col min="2" max="2" width="10.7109375" style="27" customWidth="1"/>
    <col min="3" max="3" width="14.85546875" style="19" customWidth="1"/>
    <col min="4" max="4" width="21.140625" style="19" customWidth="1"/>
    <col min="5" max="5" width="10.140625" style="19" customWidth="1"/>
    <col min="6" max="6" width="21.85546875" style="19" customWidth="1"/>
    <col min="7" max="7" width="13.85546875" style="19" customWidth="1"/>
    <col min="8" max="8" width="7.5703125" style="27" customWidth="1"/>
    <col min="9" max="9" width="27.42578125" style="27" customWidth="1"/>
    <col min="10" max="10" width="4.85546875" style="19" bestFit="1" customWidth="1"/>
    <col min="11" max="11" width="4.5703125" style="20"/>
    <col min="12" max="15" width="4.5703125" style="19"/>
    <col min="16" max="16" width="4.5703125" style="20"/>
    <col min="17" max="19" width="4.5703125" style="19"/>
    <col min="20" max="20" width="4.85546875" style="19" bestFit="1" customWidth="1"/>
    <col min="21" max="24" width="4.5703125" style="19"/>
    <col min="25" max="25" width="4.5703125" style="20"/>
    <col min="26" max="28" width="4.5703125" style="19"/>
    <col min="29" max="31" width="4.85546875" style="19" bestFit="1" customWidth="1"/>
    <col min="32" max="35" width="4.5703125" style="19"/>
    <col min="36" max="36" width="4.5703125" style="20"/>
    <col min="37" max="40" width="4.5703125" style="19"/>
    <col min="41" max="42" width="4.85546875" style="19" bestFit="1" customWidth="1"/>
    <col min="43" max="46" width="4.5703125" style="19"/>
    <col min="47" max="47" width="4.5703125" style="20"/>
    <col min="48" max="52" width="4.5703125" style="19"/>
    <col min="53" max="53" width="4.85546875" style="19" bestFit="1" customWidth="1"/>
    <col min="54" max="57" width="4.5703125" style="19"/>
    <col min="58" max="58" width="4.5703125" style="20"/>
    <col min="59" max="63" width="4.5703125" style="19"/>
    <col min="64" max="64" width="4.42578125" style="19" customWidth="1"/>
    <col min="65" max="66" width="4.5703125" style="19"/>
    <col min="67" max="67" width="4.85546875" style="19" customWidth="1"/>
    <col min="68" max="68" width="4.5703125" style="19"/>
    <col min="69" max="69" width="4.5703125" style="20"/>
    <col min="70" max="70" width="5" style="19" customWidth="1"/>
    <col min="71" max="71" width="4.5703125" style="19"/>
    <col min="72" max="72" width="5" style="19" customWidth="1"/>
    <col min="73" max="73" width="4.42578125" style="19" customWidth="1"/>
    <col min="74" max="74" width="5.140625" style="19" customWidth="1"/>
    <col min="75" max="75" width="4.85546875" style="19" bestFit="1" customWidth="1"/>
    <col min="76" max="79" width="4.5703125" style="19"/>
    <col min="80" max="80" width="4.5703125" style="20"/>
    <col min="81" max="84" width="4.5703125" style="19"/>
    <col min="85" max="85" width="4.85546875" style="19" bestFit="1" customWidth="1"/>
    <col min="86" max="86" width="5.28515625" style="19" customWidth="1"/>
    <col min="87" max="87" width="5.85546875" style="19" customWidth="1"/>
    <col min="88" max="88" width="6.140625" style="19" customWidth="1"/>
    <col min="89" max="89" width="18.28515625" style="19" customWidth="1"/>
    <col min="90" max="90" width="5.85546875" style="19" customWidth="1"/>
    <col min="91" max="91" width="6.85546875" style="19" customWidth="1"/>
    <col min="92" max="92" width="16.28515625" style="19" customWidth="1"/>
    <col min="93" max="93" width="9.140625" style="19" customWidth="1"/>
    <col min="94" max="98" width="4.28515625" style="19" customWidth="1"/>
    <col min="99" max="99" width="4.28515625" style="20" customWidth="1"/>
    <col min="100" max="104" width="4.28515625" style="19" customWidth="1"/>
  </cols>
  <sheetData>
    <row r="1" spans="1:104" ht="159.7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/>
      <c r="G1" s="1" t="s">
        <v>5</v>
      </c>
      <c r="H1" s="208" t="s">
        <v>6</v>
      </c>
      <c r="I1" s="2" t="s">
        <v>7</v>
      </c>
      <c r="J1" s="55" t="s">
        <v>8</v>
      </c>
      <c r="K1" s="201" t="s">
        <v>281</v>
      </c>
      <c r="L1" s="44" t="s">
        <v>53</v>
      </c>
      <c r="M1" s="67" t="s">
        <v>54</v>
      </c>
      <c r="N1" s="74" t="s">
        <v>55</v>
      </c>
      <c r="O1" s="55" t="s">
        <v>56</v>
      </c>
      <c r="P1" s="201" t="s">
        <v>282</v>
      </c>
      <c r="Q1" s="44" t="s">
        <v>57</v>
      </c>
      <c r="R1" s="67" t="s">
        <v>117</v>
      </c>
      <c r="S1" s="73" t="s">
        <v>59</v>
      </c>
      <c r="T1" s="37" t="s">
        <v>60</v>
      </c>
      <c r="U1" s="38" t="s">
        <v>118</v>
      </c>
      <c r="V1" s="38" t="s">
        <v>119</v>
      </c>
      <c r="W1" s="39" t="s">
        <v>120</v>
      </c>
      <c r="X1" s="43" t="s">
        <v>105</v>
      </c>
      <c r="Y1" s="197" t="s">
        <v>123</v>
      </c>
      <c r="Z1" s="44" t="s">
        <v>121</v>
      </c>
      <c r="AA1" s="66" t="s">
        <v>122</v>
      </c>
      <c r="AB1" s="45" t="s">
        <v>123</v>
      </c>
      <c r="AC1" s="40" t="s">
        <v>105</v>
      </c>
      <c r="AD1" s="42" t="s">
        <v>105</v>
      </c>
      <c r="AE1" s="37" t="s">
        <v>60</v>
      </c>
      <c r="AF1" s="38" t="s">
        <v>73</v>
      </c>
      <c r="AG1" s="38" t="s">
        <v>74</v>
      </c>
      <c r="AH1" s="39" t="s">
        <v>75</v>
      </c>
      <c r="AI1" s="43" t="s">
        <v>11</v>
      </c>
      <c r="AJ1" s="197" t="s">
        <v>78</v>
      </c>
      <c r="AK1" s="44" t="s">
        <v>76</v>
      </c>
      <c r="AL1" s="66" t="s">
        <v>77</v>
      </c>
      <c r="AM1" s="45" t="s">
        <v>78</v>
      </c>
      <c r="AN1" s="40" t="s">
        <v>11</v>
      </c>
      <c r="AO1" s="42" t="s">
        <v>11</v>
      </c>
      <c r="AP1" s="37" t="s">
        <v>60</v>
      </c>
      <c r="AQ1" s="38" t="s">
        <v>79</v>
      </c>
      <c r="AR1" s="38" t="s">
        <v>80</v>
      </c>
      <c r="AS1" s="39" t="s">
        <v>81</v>
      </c>
      <c r="AT1" s="43" t="s">
        <v>12</v>
      </c>
      <c r="AU1" s="197" t="s">
        <v>84</v>
      </c>
      <c r="AV1" s="44" t="s">
        <v>82</v>
      </c>
      <c r="AW1" s="66" t="s">
        <v>83</v>
      </c>
      <c r="AX1" s="45" t="s">
        <v>84</v>
      </c>
      <c r="AY1" s="40" t="s">
        <v>12</v>
      </c>
      <c r="AZ1" s="42" t="s">
        <v>12</v>
      </c>
      <c r="BA1" s="37" t="s">
        <v>60</v>
      </c>
      <c r="BB1" s="38" t="s">
        <v>132</v>
      </c>
      <c r="BC1" s="38" t="s">
        <v>133</v>
      </c>
      <c r="BD1" s="39" t="s">
        <v>134</v>
      </c>
      <c r="BE1" s="43" t="s">
        <v>107</v>
      </c>
      <c r="BF1" s="197" t="s">
        <v>137</v>
      </c>
      <c r="BG1" s="44" t="s">
        <v>135</v>
      </c>
      <c r="BH1" s="66" t="s">
        <v>136</v>
      </c>
      <c r="BI1" s="45" t="s">
        <v>137</v>
      </c>
      <c r="BJ1" s="40" t="s">
        <v>138</v>
      </c>
      <c r="BK1" s="42" t="s">
        <v>138</v>
      </c>
      <c r="BL1" s="37" t="s">
        <v>60</v>
      </c>
      <c r="BM1" s="38" t="s">
        <v>139</v>
      </c>
      <c r="BN1" s="38" t="s">
        <v>140</v>
      </c>
      <c r="BO1" s="39" t="s">
        <v>141</v>
      </c>
      <c r="BP1" s="43" t="s">
        <v>108</v>
      </c>
      <c r="BQ1" s="197" t="s">
        <v>144</v>
      </c>
      <c r="BR1" s="44" t="s">
        <v>142</v>
      </c>
      <c r="BS1" s="66" t="s">
        <v>143</v>
      </c>
      <c r="BT1" s="45" t="s">
        <v>144</v>
      </c>
      <c r="BU1" s="40" t="s">
        <v>145</v>
      </c>
      <c r="BV1" s="96" t="s">
        <v>145</v>
      </c>
      <c r="BW1" s="97" t="s">
        <v>60</v>
      </c>
      <c r="BX1" s="91" t="s">
        <v>61</v>
      </c>
      <c r="BY1" s="91" t="s">
        <v>62</v>
      </c>
      <c r="BZ1" s="92" t="s">
        <v>63</v>
      </c>
      <c r="CA1" s="93" t="s">
        <v>9</v>
      </c>
      <c r="CB1" s="199" t="s">
        <v>66</v>
      </c>
      <c r="CC1" s="98" t="s">
        <v>64</v>
      </c>
      <c r="CD1" s="99" t="s">
        <v>65</v>
      </c>
      <c r="CE1" s="100" t="s">
        <v>66</v>
      </c>
      <c r="CF1" s="101" t="s">
        <v>9</v>
      </c>
      <c r="CG1" s="102" t="s">
        <v>9</v>
      </c>
      <c r="CH1" s="106" t="s">
        <v>93</v>
      </c>
      <c r="CI1" s="107" t="s">
        <v>94</v>
      </c>
      <c r="CJ1" s="108" t="s">
        <v>95</v>
      </c>
      <c r="CK1" s="109" t="s">
        <v>279</v>
      </c>
      <c r="CL1" s="110" t="s">
        <v>96</v>
      </c>
      <c r="CM1" s="111" t="s">
        <v>97</v>
      </c>
      <c r="CN1" s="109" t="s">
        <v>98</v>
      </c>
      <c r="CO1" s="109" t="s">
        <v>280</v>
      </c>
      <c r="CP1" s="420" t="s">
        <v>60</v>
      </c>
      <c r="CQ1" s="421" t="s">
        <v>124</v>
      </c>
      <c r="CR1" s="421" t="s">
        <v>125</v>
      </c>
      <c r="CS1" s="422" t="s">
        <v>126</v>
      </c>
      <c r="CT1" s="423" t="s">
        <v>106</v>
      </c>
      <c r="CU1" s="424" t="s">
        <v>129</v>
      </c>
      <c r="CV1" s="425" t="s">
        <v>127</v>
      </c>
      <c r="CW1" s="424" t="s">
        <v>128</v>
      </c>
      <c r="CX1" s="424" t="s">
        <v>129</v>
      </c>
      <c r="CY1" s="426" t="s">
        <v>130</v>
      </c>
      <c r="CZ1" s="427" t="s">
        <v>131</v>
      </c>
    </row>
    <row r="2" spans="1:104" ht="21.75" customHeight="1">
      <c r="A2" s="269">
        <v>1</v>
      </c>
      <c r="B2" s="269" t="s">
        <v>152</v>
      </c>
      <c r="C2" s="270" t="s">
        <v>153</v>
      </c>
      <c r="D2" s="271" t="s">
        <v>154</v>
      </c>
      <c r="E2" s="272" t="s">
        <v>15</v>
      </c>
      <c r="F2" s="273"/>
      <c r="G2" s="285" t="s">
        <v>430</v>
      </c>
      <c r="H2" s="289" t="s">
        <v>17</v>
      </c>
      <c r="I2" s="392" t="s">
        <v>459</v>
      </c>
      <c r="J2" s="433">
        <v>5.5</v>
      </c>
      <c r="K2" s="200" t="str">
        <f>TEXT(J2,"0.0")</f>
        <v>5.5</v>
      </c>
      <c r="L2" s="54" t="str">
        <f>IF(J2&gt;=8.5,"A",IF(J2&gt;=8,"B+",IF(J2&gt;=7,"B",IF(J2&gt;=6.5,"C+",IF(J2&gt;=5.5,"C",IF(J2&gt;=5,"D+",IF(J2&gt;=4,"D","F")))))))</f>
        <v>C</v>
      </c>
      <c r="M2" s="60">
        <f t="shared" ref="M2:M31" si="0">IF(L2="A",4,IF(L2="B+",3.5,IF(L2="B",3,IF(L2="C+",2.5,IF(L2="C",2,IF(L2="D+",1.5,IF(L2="D",1,0)))))))</f>
        <v>2</v>
      </c>
      <c r="N2" s="72" t="str">
        <f t="shared" ref="N2:P18" si="1">TEXT(M2,"0.0")</f>
        <v>2.0</v>
      </c>
      <c r="O2" s="202"/>
      <c r="P2" s="200" t="str">
        <f t="shared" si="1"/>
        <v>0.0</v>
      </c>
      <c r="Q2" s="11" t="str">
        <f t="shared" ref="Q2:Q18" si="2">IF(O2&gt;=8.5,"A",IF(O2&gt;=8,"B+",IF(O2&gt;=7,"B",IF(O2&gt;=6.5,"C+",IF(O2&gt;=5.5,"C",IF(O2&gt;=5,"D+",IF(O2&gt;=4,"D","F")))))))</f>
        <v>F</v>
      </c>
      <c r="R2" s="12">
        <f t="shared" ref="R2:R18" si="3">IF(Q2="A",4,IF(Q2="B+",3.5,IF(Q2="B",3,IF(Q2="C+",2.5,IF(Q2="C",2,IF(Q2="D+",1.5,IF(Q2="D",1,0)))))))</f>
        <v>0</v>
      </c>
      <c r="S2" s="69" t="str">
        <f t="shared" ref="S2:S18" si="4">TEXT(R2,"0.0")</f>
        <v>0.0</v>
      </c>
      <c r="T2" s="143">
        <v>5.6</v>
      </c>
      <c r="U2" s="144">
        <v>6</v>
      </c>
      <c r="V2" s="145"/>
      <c r="W2" s="17">
        <f>ROUND((T2*0.4+U2*0.6),1)</f>
        <v>5.8</v>
      </c>
      <c r="X2" s="18">
        <f>ROUND(MAX((T2*0.4+U2*0.6),(T2*0.4+V2*0.6)),1)</f>
        <v>5.8</v>
      </c>
      <c r="Y2" s="200" t="str">
        <f t="shared" ref="Y2:Y30" si="5">TEXT(X2,"0.0")</f>
        <v>5.8</v>
      </c>
      <c r="Z2" s="11" t="str">
        <f t="shared" ref="Z2:Z18" si="6">IF(X2&gt;=8.5,"A",IF(X2&gt;=8,"B+",IF(X2&gt;=7,"B",IF(X2&gt;=6.5,"C+",IF(X2&gt;=5.5,"C",IF(X2&gt;=5,"D+",IF(X2&gt;=4,"D","F")))))))</f>
        <v>C</v>
      </c>
      <c r="AA2" s="12">
        <f t="shared" ref="AA2:AA18" si="7">IF(Z2="A",4,IF(Z2="B+",3.5,IF(Z2="B",3,IF(Z2="C+",2.5,IF(Z2="C",2,IF(Z2="D+",1.5,IF(Z2="D",1,0)))))))</f>
        <v>2</v>
      </c>
      <c r="AB2" s="12" t="str">
        <f t="shared" ref="AB2:AB18" si="8">TEXT(AA2,"0.0")</f>
        <v>2.0</v>
      </c>
      <c r="AC2" s="13">
        <v>2</v>
      </c>
      <c r="AD2" s="32">
        <v>2</v>
      </c>
      <c r="AE2" s="35">
        <v>5.3</v>
      </c>
      <c r="AF2" s="10">
        <v>5</v>
      </c>
      <c r="AG2" s="373"/>
      <c r="AH2" s="17">
        <f>ROUND((AE2*0.4+AF2*0.6),1)</f>
        <v>5.0999999999999996</v>
      </c>
      <c r="AI2" s="18">
        <f>ROUND(MAX((AE2*0.4+AF2*0.6),(AE2*0.4+AG2*0.6)),1)</f>
        <v>5.0999999999999996</v>
      </c>
      <c r="AJ2" s="200" t="str">
        <f t="shared" ref="AJ2:AJ30" si="9">TEXT(AI2,"0.0")</f>
        <v>5.1</v>
      </c>
      <c r="AK2" s="11" t="str">
        <f t="shared" ref="AK2:AK30" si="10">IF(AI2&gt;=8.5,"A",IF(AI2&gt;=8,"B+",IF(AI2&gt;=7,"B",IF(AI2&gt;=6.5,"C+",IF(AI2&gt;=5.5,"C",IF(AI2&gt;=5,"D+",IF(AI2&gt;=4,"D","F")))))))</f>
        <v>D+</v>
      </c>
      <c r="AL2" s="12">
        <f t="shared" ref="AL2:AL30" si="11">IF(AK2="A",4,IF(AK2="B+",3.5,IF(AK2="B",3,IF(AK2="C+",2.5,IF(AK2="C",2,IF(AK2="D+",1.5,IF(AK2="D",1,0)))))))</f>
        <v>1.5</v>
      </c>
      <c r="AM2" s="12" t="str">
        <f t="shared" ref="AM2:AM30" si="12">TEXT(AL2,"0.0")</f>
        <v>1.5</v>
      </c>
      <c r="AN2" s="13">
        <v>3</v>
      </c>
      <c r="AO2" s="379">
        <v>3</v>
      </c>
      <c r="AP2" s="35">
        <v>7.2</v>
      </c>
      <c r="AQ2" s="103">
        <v>8</v>
      </c>
      <c r="AR2" s="349"/>
      <c r="AS2" s="17">
        <f>ROUND((AP2*0.4+AQ2*0.6),1)</f>
        <v>7.7</v>
      </c>
      <c r="AT2" s="18">
        <f>ROUND(MAX((AP2*0.4+AQ2*0.6),(AP2*0.4+AR2*0.6)),1)</f>
        <v>7.7</v>
      </c>
      <c r="AU2" s="200" t="str">
        <f t="shared" ref="AU2" si="13">TEXT(AT2,"0.0")</f>
        <v>7.7</v>
      </c>
      <c r="AV2" s="11" t="str">
        <f t="shared" ref="AV2" si="14">IF(AT2&gt;=8.5,"A",IF(AT2&gt;=8,"B+",IF(AT2&gt;=7,"B",IF(AT2&gt;=6.5,"C+",IF(AT2&gt;=5.5,"C",IF(AT2&gt;=5,"D+",IF(AT2&gt;=4,"D","F")))))))</f>
        <v>B</v>
      </c>
      <c r="AW2" s="12">
        <f t="shared" ref="AW2" si="15">IF(AV2="A",4,IF(AV2="B+",3.5,IF(AV2="B",3,IF(AV2="C+",2.5,IF(AV2="C",2,IF(AV2="D+",1.5,IF(AV2="D",1,0)))))))</f>
        <v>3</v>
      </c>
      <c r="AX2" s="12" t="str">
        <f t="shared" ref="AX2" si="16">TEXT(AW2,"0.0")</f>
        <v>3.0</v>
      </c>
      <c r="AY2" s="352">
        <v>4</v>
      </c>
      <c r="AZ2" s="32">
        <v>4</v>
      </c>
      <c r="BA2" s="31">
        <v>7</v>
      </c>
      <c r="BB2" s="103">
        <v>4</v>
      </c>
      <c r="BC2" s="349"/>
      <c r="BD2" s="17">
        <f>ROUND((BA2*0.4+BB2*0.6),1)</f>
        <v>5.2</v>
      </c>
      <c r="BE2" s="18">
        <f>ROUND(MAX((BA2*0.4+BB2*0.6),(BA2*0.4+BC2*0.6)),1)</f>
        <v>5.2</v>
      </c>
      <c r="BF2" s="200" t="str">
        <f>TEXT(BE2,"0.0")</f>
        <v>5.2</v>
      </c>
      <c r="BG2" s="364" t="str">
        <f t="shared" ref="BG2:BG18" si="17">IF(BE2&gt;=8.5,"A",IF(BE2&gt;=8,"B+",IF(BE2&gt;=7,"B",IF(BE2&gt;=6.5,"C+",IF(BE2&gt;=5.5,"C",IF(BE2&gt;=5,"D+",IF(BE2&gt;=4,"D","F")))))))</f>
        <v>D+</v>
      </c>
      <c r="BH2" s="12">
        <f t="shared" ref="BH2:BH18" si="18">IF(BG2="A",4,IF(BG2="B+",3.5,IF(BG2="B",3,IF(BG2="C+",2.5,IF(BG2="C",2,IF(BG2="D+",1.5,IF(BG2="D",1,0)))))))</f>
        <v>1.5</v>
      </c>
      <c r="BI2" s="12" t="str">
        <f t="shared" ref="BI2:BI18" si="19">TEXT(BH2,"0.0")</f>
        <v>1.5</v>
      </c>
      <c r="BJ2" s="368">
        <v>2</v>
      </c>
      <c r="BK2" s="379">
        <v>2</v>
      </c>
      <c r="BL2" s="496">
        <v>8</v>
      </c>
      <c r="BM2" s="103">
        <v>8</v>
      </c>
      <c r="BN2" s="349"/>
      <c r="BO2" s="17">
        <f>ROUND((BL2*0.4+BM2*0.6),1)</f>
        <v>8</v>
      </c>
      <c r="BP2" s="18">
        <f t="shared" ref="BP2:BP30" si="20">ROUND(MAX((BL2*0.4+BM2*0.6),(BL2*0.4+BN2*0.6)),1)</f>
        <v>8</v>
      </c>
      <c r="BQ2" s="200" t="str">
        <f t="shared" ref="BQ2:BQ30" si="21">TEXT(BP2,"0.0")</f>
        <v>8.0</v>
      </c>
      <c r="BR2" s="364" t="str">
        <f t="shared" ref="BR2:BR18" si="22">IF(BP2&gt;=8.5,"A",IF(BP2&gt;=8,"B+",IF(BP2&gt;=7,"B",IF(BP2&gt;=6.5,"C+",IF(BP2&gt;=5.5,"C",IF(BP2&gt;=5,"D+",IF(BP2&gt;=4,"D","F")))))))</f>
        <v>B+</v>
      </c>
      <c r="BS2" s="12">
        <f t="shared" ref="BS2:BS18" si="23">IF(BR2="A",4,IF(BR2="B+",3.5,IF(BR2="B",3,IF(BR2="C+",2.5,IF(BR2="C",2,IF(BR2="D+",1.5,IF(BR2="D",1,0)))))))</f>
        <v>3.5</v>
      </c>
      <c r="BT2" s="12" t="str">
        <f t="shared" ref="BT2:BT18" si="24">TEXT(BS2,"0.0")</f>
        <v>3.5</v>
      </c>
      <c r="BU2" s="368">
        <v>2</v>
      </c>
      <c r="BV2" s="32">
        <v>2</v>
      </c>
      <c r="BW2" s="428">
        <v>3.3</v>
      </c>
      <c r="BX2" s="88"/>
      <c r="BY2" s="349"/>
      <c r="BZ2" s="17">
        <f>ROUND((BW2*0.4+BX2*0.6),1)</f>
        <v>1.3</v>
      </c>
      <c r="CA2" s="18">
        <f t="shared" ref="CA2:CA31" si="25">ROUND(MAX((BW2*0.4+BX2*0.6),(BW2*0.4+BY2*0.6)),1)</f>
        <v>1.3</v>
      </c>
      <c r="CB2" s="200" t="str">
        <f>TEXT(CA2,"0.0")</f>
        <v>1.3</v>
      </c>
      <c r="CC2" s="11" t="str">
        <f t="shared" ref="CC2:CC31" si="26">IF(CA2&gt;=8.5,"A",IF(CA2&gt;=8,"B+",IF(CA2&gt;=7,"B",IF(CA2&gt;=6.5,"C+",IF(CA2&gt;=5.5,"C",IF(CA2&gt;=5,"D+",IF(CA2&gt;=4,"D","F")))))))</f>
        <v>F</v>
      </c>
      <c r="CD2" s="12">
        <f t="shared" ref="CD2:CD31" si="27">IF(CC2="A",4,IF(CC2="B+",3.5,IF(CC2="B",3,IF(CC2="C+",2.5,IF(CC2="C",2,IF(CC2="D+",1.5,IF(CC2="D",1,0)))))))</f>
        <v>0</v>
      </c>
      <c r="CE2" s="12" t="str">
        <f t="shared" ref="CE2:CE18" si="28">TEXT(CD2,"0.0")</f>
        <v>0.0</v>
      </c>
      <c r="CF2" s="13">
        <v>3</v>
      </c>
      <c r="CG2" s="32"/>
      <c r="CH2" s="118">
        <f>AC2+AN2+AY2+BJ2+BU2+CF2</f>
        <v>16</v>
      </c>
      <c r="CI2" s="117">
        <f>(AA2*AC2+AL2*AN2+AW2*AY2+BH2*BJ2+BS2*BU2+CD2*CF2)/CH2</f>
        <v>1.90625</v>
      </c>
      <c r="CJ2" s="112" t="str">
        <f>TEXT(CI2,"0.00")</f>
        <v>1.91</v>
      </c>
      <c r="CK2" s="113" t="str">
        <f>IF(AND(CI2&lt;0.8),"Cảnh báo KQHT","Lên lớp")</f>
        <v>Lên lớp</v>
      </c>
      <c r="CL2" s="114">
        <f>AD2+AO2+AZ2+BK2+BV2+CG2</f>
        <v>13</v>
      </c>
      <c r="CM2" s="115">
        <f xml:space="preserve"> (AA2*AD2+AL2*AO2+AW2*AZ2+BH2*BK2+BS2*BV2+CD2*CG2)/CL2</f>
        <v>2.3461538461538463</v>
      </c>
      <c r="CN2" s="113" t="str">
        <f>IF(AND(CM2&lt;1.2),"Cảnh báo KQHT","Lên lớp")</f>
        <v>Lên lớp</v>
      </c>
      <c r="CO2" s="116"/>
      <c r="CP2" s="149"/>
      <c r="CQ2" s="150"/>
      <c r="CR2" s="151"/>
      <c r="CS2" s="17">
        <f t="shared" ref="CS2:CS18" si="29">ROUND((CP2*0.4+CQ2*0.6),1)</f>
        <v>0</v>
      </c>
      <c r="CT2" s="18">
        <f t="shared" ref="CT2:CT18" si="30">ROUND(MAX((CP2*0.4+CQ2*0.6),(CP2*0.4+CR2*0.6)),1)</f>
        <v>0</v>
      </c>
      <c r="CU2" s="200" t="str">
        <f t="shared" ref="CU2" si="31">TEXT(CT2,"0.0")</f>
        <v>0.0</v>
      </c>
      <c r="CV2" s="11" t="str">
        <f t="shared" ref="CV2:CV18" si="32">IF(CT2&gt;=8.5,"A",IF(CT2&gt;=8,"B+",IF(CT2&gt;=7,"B",IF(CT2&gt;=6.5,"C+",IF(CT2&gt;=5.5,"C",IF(CT2&gt;=5,"D+",IF(CT2&gt;=4,"D","F")))))))</f>
        <v>F</v>
      </c>
      <c r="CW2" s="12">
        <f t="shared" ref="CW2:CW18" si="33">IF(CV2="A",4,IF(CV2="B+",3.5,IF(CV2="B",3,IF(CV2="C+",2.5,IF(CV2="C",2,IF(CV2="D+",1.5,IF(CV2="D",1,0)))))))</f>
        <v>0</v>
      </c>
      <c r="CX2" s="12" t="str">
        <f t="shared" ref="CX2:CX18" si="34">TEXT(CW2,"0.0")</f>
        <v>0.0</v>
      </c>
      <c r="CY2" s="13">
        <v>3</v>
      </c>
      <c r="CZ2" s="32">
        <v>3</v>
      </c>
    </row>
    <row r="3" spans="1:104" ht="21.75" customHeight="1">
      <c r="A3" s="269">
        <v>2</v>
      </c>
      <c r="B3" s="269" t="s">
        <v>152</v>
      </c>
      <c r="C3" s="270" t="s">
        <v>155</v>
      </c>
      <c r="D3" s="271" t="s">
        <v>104</v>
      </c>
      <c r="E3" s="272" t="s">
        <v>15</v>
      </c>
      <c r="F3" s="273"/>
      <c r="G3" s="286" t="s">
        <v>351</v>
      </c>
      <c r="H3" s="279" t="s">
        <v>17</v>
      </c>
      <c r="I3" s="393" t="s">
        <v>46</v>
      </c>
      <c r="J3" s="434">
        <v>6.8</v>
      </c>
      <c r="K3" s="196" t="str">
        <f t="shared" ref="K3:K31" si="35">TEXT(J3,"0.0")</f>
        <v>6.8</v>
      </c>
      <c r="L3" s="54" t="str">
        <f t="shared" ref="L3:L31" si="36">IF(J3&gt;=8.5,"A",IF(J3&gt;=8,"B+",IF(J3&gt;=7,"B",IF(J3&gt;=6.5,"C+",IF(J3&gt;=5.5,"C",IF(J3&gt;=5,"D+",IF(J3&gt;=4,"D","F")))))))</f>
        <v>C+</v>
      </c>
      <c r="M3" s="60">
        <f t="shared" si="0"/>
        <v>2.5</v>
      </c>
      <c r="N3" s="71" t="str">
        <f t="shared" si="1"/>
        <v>2.5</v>
      </c>
      <c r="O3" s="34"/>
      <c r="P3" s="87"/>
      <c r="Q3" s="8" t="str">
        <f t="shared" si="2"/>
        <v>F</v>
      </c>
      <c r="R3" s="7">
        <f t="shared" si="3"/>
        <v>0</v>
      </c>
      <c r="S3" s="70" t="str">
        <f t="shared" si="4"/>
        <v>0.0</v>
      </c>
      <c r="T3" s="146">
        <v>5</v>
      </c>
      <c r="U3" s="147">
        <v>5</v>
      </c>
      <c r="V3" s="148"/>
      <c r="W3" s="5">
        <f t="shared" ref="W3:W30" si="37">ROUND((T3*0.4+U3*0.6),1)</f>
        <v>5</v>
      </c>
      <c r="X3" s="6">
        <f t="shared" ref="X3:X18" si="38">ROUND(MAX((T3*0.4+U3*0.6),(T3*0.4+V3*0.6)),1)</f>
        <v>5</v>
      </c>
      <c r="Y3" s="196" t="str">
        <f t="shared" si="5"/>
        <v>5.0</v>
      </c>
      <c r="Z3" s="8" t="str">
        <f t="shared" si="6"/>
        <v>D+</v>
      </c>
      <c r="AA3" s="7">
        <f t="shared" si="7"/>
        <v>1.5</v>
      </c>
      <c r="AB3" s="7" t="str">
        <f t="shared" si="8"/>
        <v>1.5</v>
      </c>
      <c r="AC3" s="9">
        <v>2</v>
      </c>
      <c r="AD3" s="28">
        <v>2</v>
      </c>
      <c r="AE3" s="36">
        <v>6.8</v>
      </c>
      <c r="AF3" s="4">
        <v>5</v>
      </c>
      <c r="AG3" s="374"/>
      <c r="AH3" s="5">
        <f t="shared" ref="AH3:AH30" si="39">ROUND((AE3*0.4+AF3*0.6),1)</f>
        <v>5.7</v>
      </c>
      <c r="AI3" s="26">
        <f t="shared" ref="AI3:AI30" si="40">ROUND(MAX((AE3*0.4+AF3*0.6),(AE3*0.4+AG3*0.6)),1)</f>
        <v>5.7</v>
      </c>
      <c r="AJ3" s="196" t="str">
        <f t="shared" si="9"/>
        <v>5.7</v>
      </c>
      <c r="AK3" s="128" t="str">
        <f t="shared" si="10"/>
        <v>C</v>
      </c>
      <c r="AL3" s="127">
        <f t="shared" si="11"/>
        <v>2</v>
      </c>
      <c r="AM3" s="127" t="str">
        <f t="shared" si="12"/>
        <v>2.0</v>
      </c>
      <c r="AN3" s="9">
        <v>3</v>
      </c>
      <c r="AO3" s="380">
        <v>3</v>
      </c>
      <c r="AP3" s="87">
        <v>7.7</v>
      </c>
      <c r="AQ3" s="105">
        <v>8</v>
      </c>
      <c r="AR3" s="350"/>
      <c r="AS3" s="5">
        <f t="shared" ref="AS3:AS31" si="41">ROUND((AP3*0.4+AQ3*0.6),1)</f>
        <v>7.9</v>
      </c>
      <c r="AT3" s="26">
        <f t="shared" ref="AT3:AT31" si="42">ROUND(MAX((AP3*0.4+AQ3*0.6),(AP3*0.4+AR3*0.6)),1)</f>
        <v>7.9</v>
      </c>
      <c r="AU3" s="196" t="str">
        <f t="shared" ref="AU3:AU28" si="43">TEXT(AT3,"0.0")</f>
        <v>7.9</v>
      </c>
      <c r="AV3" s="128" t="str">
        <f t="shared" ref="AV3:AV28" si="44">IF(AT3&gt;=8.5,"A",IF(AT3&gt;=8,"B+",IF(AT3&gt;=7,"B",IF(AT3&gt;=6.5,"C+",IF(AT3&gt;=5.5,"C",IF(AT3&gt;=5,"D+",IF(AT3&gt;=4,"D","F")))))))</f>
        <v>B</v>
      </c>
      <c r="AW3" s="127">
        <f t="shared" ref="AW3:AW28" si="45">IF(AV3="A",4,IF(AV3="B+",3.5,IF(AV3="B",3,IF(AV3="C+",2.5,IF(AV3="C",2,IF(AV3="D+",1.5,IF(AV3="D",1,0)))))))</f>
        <v>3</v>
      </c>
      <c r="AX3" s="127" t="str">
        <f t="shared" ref="AX3:AX28" si="46">TEXT(AW3,"0.0")</f>
        <v>3.0</v>
      </c>
      <c r="AY3" s="353">
        <v>4</v>
      </c>
      <c r="AZ3" s="28">
        <v>4</v>
      </c>
      <c r="BA3" s="81">
        <v>6.6</v>
      </c>
      <c r="BB3" s="104">
        <v>6</v>
      </c>
      <c r="BC3" s="361"/>
      <c r="BD3" s="5">
        <f t="shared" ref="BD3:BD31" si="47">ROUND((BA3*0.4+BB3*0.6),1)</f>
        <v>6.2</v>
      </c>
      <c r="BE3" s="26">
        <f t="shared" ref="BE3:BE31" si="48">ROUND(MAX((BA3*0.4+BB3*0.6),(BA3*0.4+BC3*0.6)),1)</f>
        <v>6.2</v>
      </c>
      <c r="BF3" s="196" t="str">
        <f t="shared" ref="BF3:BF31" si="49">TEXT(BE3,"0.0")</f>
        <v>6.2</v>
      </c>
      <c r="BG3" s="365" t="str">
        <f t="shared" si="17"/>
        <v>C</v>
      </c>
      <c r="BH3" s="7">
        <f t="shared" si="18"/>
        <v>2</v>
      </c>
      <c r="BI3" s="7" t="str">
        <f t="shared" si="19"/>
        <v>2.0</v>
      </c>
      <c r="BJ3" s="369">
        <v>2</v>
      </c>
      <c r="BK3" s="380">
        <v>2</v>
      </c>
      <c r="BL3" s="497">
        <v>8</v>
      </c>
      <c r="BM3" s="104">
        <v>8</v>
      </c>
      <c r="BN3" s="361"/>
      <c r="BO3" s="5">
        <f t="shared" ref="BO3:BO30" si="50">ROUND((BL3*0.4+BM3*0.6),1)</f>
        <v>8</v>
      </c>
      <c r="BP3" s="26">
        <f t="shared" si="20"/>
        <v>8</v>
      </c>
      <c r="BQ3" s="196" t="str">
        <f t="shared" si="21"/>
        <v>8.0</v>
      </c>
      <c r="BR3" s="365" t="str">
        <f t="shared" si="22"/>
        <v>B+</v>
      </c>
      <c r="BS3" s="7">
        <f t="shared" si="23"/>
        <v>3.5</v>
      </c>
      <c r="BT3" s="7" t="str">
        <f t="shared" si="24"/>
        <v>3.5</v>
      </c>
      <c r="BU3" s="369">
        <v>2</v>
      </c>
      <c r="BV3" s="28">
        <v>2</v>
      </c>
      <c r="BW3" s="95">
        <v>7.7</v>
      </c>
      <c r="BX3" s="104">
        <v>6</v>
      </c>
      <c r="BY3" s="361"/>
      <c r="BZ3" s="5">
        <f t="shared" ref="BZ3:BZ31" si="51">ROUND((BW3*0.4+BX3*0.6),1)</f>
        <v>6.7</v>
      </c>
      <c r="CA3" s="26">
        <f t="shared" si="25"/>
        <v>6.7</v>
      </c>
      <c r="CB3" s="196" t="str">
        <f t="shared" ref="CB3:CB31" si="52">TEXT(CA3,"0.0")</f>
        <v>6.7</v>
      </c>
      <c r="CC3" s="128" t="str">
        <f t="shared" si="26"/>
        <v>C+</v>
      </c>
      <c r="CD3" s="127">
        <f t="shared" si="27"/>
        <v>2.5</v>
      </c>
      <c r="CE3" s="7" t="str">
        <f t="shared" si="28"/>
        <v>2.5</v>
      </c>
      <c r="CF3" s="9">
        <v>3</v>
      </c>
      <c r="CG3" s="28">
        <v>3</v>
      </c>
      <c r="CH3" s="119">
        <f t="shared" ref="CH3:CH31" si="53">AC3+AN3+AY3+BJ3+BU3+CF3</f>
        <v>16</v>
      </c>
      <c r="CI3" s="117">
        <f t="shared" ref="CI3:CI31" si="54">(AA3*AC3+AL3*AN3+AW3*AY3+BH3*BJ3+BS3*BU3+CD3*CF3)/CH3</f>
        <v>2.46875</v>
      </c>
      <c r="CJ3" s="112" t="str">
        <f t="shared" ref="CJ3:CJ31" si="55">TEXT(CI3,"0.00")</f>
        <v>2.47</v>
      </c>
      <c r="CK3" s="113" t="str">
        <f t="shared" ref="CK3:CK31" si="56">IF(AND(CI3&lt;0.8),"Cảnh báo KQHT","Lên lớp")</f>
        <v>Lên lớp</v>
      </c>
      <c r="CL3" s="114">
        <f t="shared" ref="CL3:CL31" si="57">AD3+AO3+AZ3+BK3+BV3+CG3</f>
        <v>16</v>
      </c>
      <c r="CM3" s="115">
        <f t="shared" ref="CM3:CM31" si="58" xml:space="preserve"> (AA3*AD3+AL3*AO3+AW3*AZ3+BH3*BK3+BS3*BV3+CD3*CG3)/CL3</f>
        <v>2.46875</v>
      </c>
      <c r="CN3" s="113" t="str">
        <f t="shared" ref="CN3:CN31" si="59">IF(AND(CM3&lt;1.2),"Cảnh báo KQHT","Lên lớp")</f>
        <v>Lên lớp</v>
      </c>
      <c r="CP3" s="152"/>
      <c r="CQ3" s="153"/>
      <c r="CR3" s="153"/>
      <c r="CS3" s="5">
        <f t="shared" si="29"/>
        <v>0</v>
      </c>
      <c r="CT3" s="6">
        <f t="shared" si="30"/>
        <v>0</v>
      </c>
      <c r="CU3" s="26"/>
      <c r="CV3" s="8" t="str">
        <f t="shared" si="32"/>
        <v>F</v>
      </c>
      <c r="CW3" s="7">
        <f t="shared" si="33"/>
        <v>0</v>
      </c>
      <c r="CX3" s="7" t="str">
        <f t="shared" si="34"/>
        <v>0.0</v>
      </c>
      <c r="CY3" s="9">
        <v>3</v>
      </c>
      <c r="CZ3" s="28"/>
    </row>
    <row r="4" spans="1:104" ht="21.75" customHeight="1">
      <c r="A4" s="269">
        <v>3</v>
      </c>
      <c r="B4" s="269" t="s">
        <v>152</v>
      </c>
      <c r="C4" s="270" t="s">
        <v>156</v>
      </c>
      <c r="D4" s="271" t="s">
        <v>157</v>
      </c>
      <c r="E4" s="272" t="s">
        <v>15</v>
      </c>
      <c r="F4" s="273"/>
      <c r="G4" s="288" t="s">
        <v>431</v>
      </c>
      <c r="H4" s="279" t="s">
        <v>17</v>
      </c>
      <c r="I4" s="393" t="s">
        <v>460</v>
      </c>
      <c r="J4" s="435">
        <v>8</v>
      </c>
      <c r="K4" s="196" t="str">
        <f t="shared" si="35"/>
        <v>8.0</v>
      </c>
      <c r="L4" s="54" t="str">
        <f t="shared" si="36"/>
        <v>B+</v>
      </c>
      <c r="M4" s="60">
        <f t="shared" si="0"/>
        <v>3.5</v>
      </c>
      <c r="N4" s="70" t="str">
        <f t="shared" si="1"/>
        <v>3.5</v>
      </c>
      <c r="O4" s="34"/>
      <c r="P4" s="87"/>
      <c r="Q4" s="8" t="str">
        <f t="shared" si="2"/>
        <v>F</v>
      </c>
      <c r="R4" s="7">
        <f t="shared" si="3"/>
        <v>0</v>
      </c>
      <c r="S4" s="70" t="str">
        <f t="shared" si="4"/>
        <v>0.0</v>
      </c>
      <c r="T4" s="146">
        <v>7.4</v>
      </c>
      <c r="U4" s="147">
        <v>8</v>
      </c>
      <c r="V4" s="148"/>
      <c r="W4" s="5">
        <f t="shared" si="37"/>
        <v>7.8</v>
      </c>
      <c r="X4" s="6">
        <f t="shared" si="38"/>
        <v>7.8</v>
      </c>
      <c r="Y4" s="196" t="str">
        <f t="shared" si="5"/>
        <v>7.8</v>
      </c>
      <c r="Z4" s="8" t="str">
        <f t="shared" si="6"/>
        <v>B</v>
      </c>
      <c r="AA4" s="7">
        <f t="shared" si="7"/>
        <v>3</v>
      </c>
      <c r="AB4" s="7" t="str">
        <f t="shared" si="8"/>
        <v>3.0</v>
      </c>
      <c r="AC4" s="9">
        <v>2</v>
      </c>
      <c r="AD4" s="28">
        <v>2</v>
      </c>
      <c r="AE4" s="87">
        <v>8.5</v>
      </c>
      <c r="AF4" s="4">
        <v>8</v>
      </c>
      <c r="AG4" s="374"/>
      <c r="AH4" s="5">
        <f t="shared" si="39"/>
        <v>8.1999999999999993</v>
      </c>
      <c r="AI4" s="26">
        <f t="shared" si="40"/>
        <v>8.1999999999999993</v>
      </c>
      <c r="AJ4" s="196" t="str">
        <f t="shared" si="9"/>
        <v>8.2</v>
      </c>
      <c r="AK4" s="128" t="str">
        <f t="shared" si="10"/>
        <v>B+</v>
      </c>
      <c r="AL4" s="127">
        <f t="shared" si="11"/>
        <v>3.5</v>
      </c>
      <c r="AM4" s="127" t="str">
        <f t="shared" si="12"/>
        <v>3.5</v>
      </c>
      <c r="AN4" s="9">
        <v>3</v>
      </c>
      <c r="AO4" s="380">
        <v>3</v>
      </c>
      <c r="AP4" s="87">
        <v>9</v>
      </c>
      <c r="AQ4" s="105">
        <v>8</v>
      </c>
      <c r="AR4" s="350"/>
      <c r="AS4" s="5">
        <f t="shared" si="41"/>
        <v>8.4</v>
      </c>
      <c r="AT4" s="26">
        <f t="shared" si="42"/>
        <v>8.4</v>
      </c>
      <c r="AU4" s="196" t="str">
        <f t="shared" si="43"/>
        <v>8.4</v>
      </c>
      <c r="AV4" s="128" t="str">
        <f t="shared" si="44"/>
        <v>B+</v>
      </c>
      <c r="AW4" s="127">
        <f t="shared" si="45"/>
        <v>3.5</v>
      </c>
      <c r="AX4" s="127" t="str">
        <f t="shared" si="46"/>
        <v>3.5</v>
      </c>
      <c r="AY4" s="353">
        <v>4</v>
      </c>
      <c r="AZ4" s="28">
        <v>4</v>
      </c>
      <c r="BA4" s="81">
        <v>7.4</v>
      </c>
      <c r="BB4" s="104">
        <v>5</v>
      </c>
      <c r="BC4" s="361"/>
      <c r="BD4" s="5">
        <f t="shared" si="47"/>
        <v>6</v>
      </c>
      <c r="BE4" s="26">
        <f t="shared" si="48"/>
        <v>6</v>
      </c>
      <c r="BF4" s="196" t="str">
        <f t="shared" si="49"/>
        <v>6.0</v>
      </c>
      <c r="BG4" s="365" t="str">
        <f t="shared" si="17"/>
        <v>C</v>
      </c>
      <c r="BH4" s="7">
        <f t="shared" si="18"/>
        <v>2</v>
      </c>
      <c r="BI4" s="7" t="str">
        <f t="shared" si="19"/>
        <v>2.0</v>
      </c>
      <c r="BJ4" s="369">
        <v>2</v>
      </c>
      <c r="BK4" s="380">
        <v>2</v>
      </c>
      <c r="BL4" s="497">
        <v>8.3000000000000007</v>
      </c>
      <c r="BM4" s="104">
        <v>9</v>
      </c>
      <c r="BN4" s="361"/>
      <c r="BO4" s="5">
        <f t="shared" si="50"/>
        <v>8.6999999999999993</v>
      </c>
      <c r="BP4" s="26">
        <f t="shared" si="20"/>
        <v>8.6999999999999993</v>
      </c>
      <c r="BQ4" s="196" t="str">
        <f t="shared" si="21"/>
        <v>8.7</v>
      </c>
      <c r="BR4" s="365" t="str">
        <f t="shared" si="22"/>
        <v>A</v>
      </c>
      <c r="BS4" s="7">
        <f t="shared" si="23"/>
        <v>4</v>
      </c>
      <c r="BT4" s="7" t="str">
        <f t="shared" si="24"/>
        <v>4.0</v>
      </c>
      <c r="BU4" s="369">
        <v>2</v>
      </c>
      <c r="BV4" s="28">
        <v>2</v>
      </c>
      <c r="BW4" s="95">
        <v>9</v>
      </c>
      <c r="BX4" s="104">
        <v>9</v>
      </c>
      <c r="BY4" s="361"/>
      <c r="BZ4" s="5">
        <f t="shared" si="51"/>
        <v>9</v>
      </c>
      <c r="CA4" s="26">
        <f t="shared" si="25"/>
        <v>9</v>
      </c>
      <c r="CB4" s="196" t="str">
        <f t="shared" si="52"/>
        <v>9.0</v>
      </c>
      <c r="CC4" s="128" t="str">
        <f t="shared" si="26"/>
        <v>A</v>
      </c>
      <c r="CD4" s="127">
        <f t="shared" si="27"/>
        <v>4</v>
      </c>
      <c r="CE4" s="7" t="str">
        <f t="shared" si="28"/>
        <v>4.0</v>
      </c>
      <c r="CF4" s="9">
        <v>3</v>
      </c>
      <c r="CG4" s="28">
        <v>3</v>
      </c>
      <c r="CH4" s="119">
        <f t="shared" si="53"/>
        <v>16</v>
      </c>
      <c r="CI4" s="117">
        <f t="shared" si="54"/>
        <v>3.40625</v>
      </c>
      <c r="CJ4" s="112" t="str">
        <f t="shared" si="55"/>
        <v>3.41</v>
      </c>
      <c r="CK4" s="113" t="str">
        <f t="shared" si="56"/>
        <v>Lên lớp</v>
      </c>
      <c r="CL4" s="114">
        <f t="shared" si="57"/>
        <v>16</v>
      </c>
      <c r="CM4" s="115">
        <f t="shared" si="58"/>
        <v>3.40625</v>
      </c>
      <c r="CN4" s="113" t="str">
        <f t="shared" si="59"/>
        <v>Lên lớp</v>
      </c>
      <c r="CP4" s="152"/>
      <c r="CQ4" s="153"/>
      <c r="CR4" s="153"/>
      <c r="CS4" s="5">
        <f t="shared" si="29"/>
        <v>0</v>
      </c>
      <c r="CT4" s="6">
        <f t="shared" si="30"/>
        <v>0</v>
      </c>
      <c r="CU4" s="26"/>
      <c r="CV4" s="8" t="str">
        <f t="shared" si="32"/>
        <v>F</v>
      </c>
      <c r="CW4" s="7">
        <f t="shared" si="33"/>
        <v>0</v>
      </c>
      <c r="CX4" s="7" t="str">
        <f t="shared" si="34"/>
        <v>0.0</v>
      </c>
      <c r="CY4" s="9">
        <v>3</v>
      </c>
      <c r="CZ4" s="28"/>
    </row>
    <row r="5" spans="1:104" ht="21.75" customHeight="1">
      <c r="A5" s="269">
        <v>4</v>
      </c>
      <c r="B5" s="269" t="s">
        <v>152</v>
      </c>
      <c r="C5" s="270" t="s">
        <v>158</v>
      </c>
      <c r="D5" s="271" t="s">
        <v>159</v>
      </c>
      <c r="E5" s="272" t="s">
        <v>160</v>
      </c>
      <c r="F5" s="273"/>
      <c r="G5" s="288" t="s">
        <v>432</v>
      </c>
      <c r="H5" s="279" t="s">
        <v>17</v>
      </c>
      <c r="I5" s="393" t="s">
        <v>46</v>
      </c>
      <c r="J5" s="435">
        <v>6.3</v>
      </c>
      <c r="K5" s="196" t="str">
        <f t="shared" si="35"/>
        <v>6.3</v>
      </c>
      <c r="L5" s="54" t="str">
        <f t="shared" si="36"/>
        <v>C</v>
      </c>
      <c r="M5" s="60">
        <f t="shared" si="0"/>
        <v>2</v>
      </c>
      <c r="N5" s="70" t="str">
        <f t="shared" si="1"/>
        <v>2.0</v>
      </c>
      <c r="O5" s="34"/>
      <c r="P5" s="87"/>
      <c r="Q5" s="8" t="str">
        <f t="shared" si="2"/>
        <v>F</v>
      </c>
      <c r="R5" s="7">
        <f t="shared" si="3"/>
        <v>0</v>
      </c>
      <c r="S5" s="70" t="str">
        <f t="shared" si="4"/>
        <v>0.0</v>
      </c>
      <c r="T5" s="146">
        <v>6.8</v>
      </c>
      <c r="U5" s="147">
        <v>3</v>
      </c>
      <c r="V5" s="148"/>
      <c r="W5" s="5">
        <f t="shared" si="37"/>
        <v>4.5</v>
      </c>
      <c r="X5" s="6">
        <f t="shared" si="38"/>
        <v>4.5</v>
      </c>
      <c r="Y5" s="196" t="str">
        <f t="shared" si="5"/>
        <v>4.5</v>
      </c>
      <c r="Z5" s="8" t="str">
        <f t="shared" si="6"/>
        <v>D</v>
      </c>
      <c r="AA5" s="7">
        <f t="shared" si="7"/>
        <v>1</v>
      </c>
      <c r="AB5" s="7" t="str">
        <f t="shared" si="8"/>
        <v>1.0</v>
      </c>
      <c r="AC5" s="9">
        <v>2</v>
      </c>
      <c r="AD5" s="28">
        <v>2</v>
      </c>
      <c r="AE5" s="36">
        <v>6</v>
      </c>
      <c r="AF5" s="4">
        <v>5</v>
      </c>
      <c r="AG5" s="374"/>
      <c r="AH5" s="5">
        <f t="shared" si="39"/>
        <v>5.4</v>
      </c>
      <c r="AI5" s="26">
        <f t="shared" si="40"/>
        <v>5.4</v>
      </c>
      <c r="AJ5" s="196" t="str">
        <f t="shared" si="9"/>
        <v>5.4</v>
      </c>
      <c r="AK5" s="128" t="str">
        <f t="shared" si="10"/>
        <v>D+</v>
      </c>
      <c r="AL5" s="127">
        <f t="shared" si="11"/>
        <v>1.5</v>
      </c>
      <c r="AM5" s="127" t="str">
        <f t="shared" si="12"/>
        <v>1.5</v>
      </c>
      <c r="AN5" s="9">
        <v>3</v>
      </c>
      <c r="AO5" s="380">
        <v>3</v>
      </c>
      <c r="AP5" s="87">
        <v>7.7</v>
      </c>
      <c r="AQ5" s="105">
        <v>9</v>
      </c>
      <c r="AR5" s="350"/>
      <c r="AS5" s="5">
        <f t="shared" si="41"/>
        <v>8.5</v>
      </c>
      <c r="AT5" s="26">
        <f t="shared" si="42"/>
        <v>8.5</v>
      </c>
      <c r="AU5" s="196" t="str">
        <f t="shared" si="43"/>
        <v>8.5</v>
      </c>
      <c r="AV5" s="128" t="str">
        <f t="shared" si="44"/>
        <v>A</v>
      </c>
      <c r="AW5" s="127">
        <f t="shared" si="45"/>
        <v>4</v>
      </c>
      <c r="AX5" s="127" t="str">
        <f t="shared" si="46"/>
        <v>4.0</v>
      </c>
      <c r="AY5" s="353">
        <v>4</v>
      </c>
      <c r="AZ5" s="28">
        <v>4</v>
      </c>
      <c r="BA5" s="81">
        <v>7.4</v>
      </c>
      <c r="BB5" s="104">
        <v>5</v>
      </c>
      <c r="BC5" s="361"/>
      <c r="BD5" s="5">
        <f t="shared" si="47"/>
        <v>6</v>
      </c>
      <c r="BE5" s="26">
        <f t="shared" si="48"/>
        <v>6</v>
      </c>
      <c r="BF5" s="196" t="str">
        <f t="shared" si="49"/>
        <v>6.0</v>
      </c>
      <c r="BG5" s="365" t="str">
        <f t="shared" si="17"/>
        <v>C</v>
      </c>
      <c r="BH5" s="7">
        <f t="shared" si="18"/>
        <v>2</v>
      </c>
      <c r="BI5" s="7" t="str">
        <f t="shared" si="19"/>
        <v>2.0</v>
      </c>
      <c r="BJ5" s="369">
        <v>2</v>
      </c>
      <c r="BK5" s="380">
        <v>2</v>
      </c>
      <c r="BL5" s="497">
        <v>8</v>
      </c>
      <c r="BM5" s="104">
        <v>8</v>
      </c>
      <c r="BN5" s="361"/>
      <c r="BO5" s="5">
        <f t="shared" si="50"/>
        <v>8</v>
      </c>
      <c r="BP5" s="26">
        <f t="shared" si="20"/>
        <v>8</v>
      </c>
      <c r="BQ5" s="196" t="str">
        <f t="shared" si="21"/>
        <v>8.0</v>
      </c>
      <c r="BR5" s="365" t="str">
        <f t="shared" si="22"/>
        <v>B+</v>
      </c>
      <c r="BS5" s="7">
        <f t="shared" si="23"/>
        <v>3.5</v>
      </c>
      <c r="BT5" s="7" t="str">
        <f t="shared" si="24"/>
        <v>3.5</v>
      </c>
      <c r="BU5" s="369">
        <v>2</v>
      </c>
      <c r="BV5" s="28">
        <v>2</v>
      </c>
      <c r="BW5" s="95">
        <v>8</v>
      </c>
      <c r="BX5" s="104">
        <v>7</v>
      </c>
      <c r="BY5" s="361"/>
      <c r="BZ5" s="5">
        <f t="shared" si="51"/>
        <v>7.4</v>
      </c>
      <c r="CA5" s="26">
        <f t="shared" si="25"/>
        <v>7.4</v>
      </c>
      <c r="CB5" s="196" t="str">
        <f t="shared" si="52"/>
        <v>7.4</v>
      </c>
      <c r="CC5" s="128" t="str">
        <f t="shared" si="26"/>
        <v>B</v>
      </c>
      <c r="CD5" s="127">
        <f t="shared" si="27"/>
        <v>3</v>
      </c>
      <c r="CE5" s="7" t="str">
        <f t="shared" si="28"/>
        <v>3.0</v>
      </c>
      <c r="CF5" s="9">
        <v>3</v>
      </c>
      <c r="CG5" s="28">
        <v>3</v>
      </c>
      <c r="CH5" s="119">
        <f t="shared" si="53"/>
        <v>16</v>
      </c>
      <c r="CI5" s="117">
        <f t="shared" si="54"/>
        <v>2.65625</v>
      </c>
      <c r="CJ5" s="112" t="str">
        <f t="shared" si="55"/>
        <v>2.66</v>
      </c>
      <c r="CK5" s="113" t="str">
        <f t="shared" si="56"/>
        <v>Lên lớp</v>
      </c>
      <c r="CL5" s="114">
        <f t="shared" si="57"/>
        <v>16</v>
      </c>
      <c r="CM5" s="115">
        <f t="shared" si="58"/>
        <v>2.65625</v>
      </c>
      <c r="CN5" s="113" t="str">
        <f t="shared" si="59"/>
        <v>Lên lớp</v>
      </c>
      <c r="CP5" s="152"/>
      <c r="CQ5" s="153"/>
      <c r="CR5" s="153"/>
      <c r="CS5" s="5">
        <f t="shared" si="29"/>
        <v>0</v>
      </c>
      <c r="CT5" s="6">
        <f t="shared" si="30"/>
        <v>0</v>
      </c>
      <c r="CU5" s="26"/>
      <c r="CV5" s="8" t="str">
        <f t="shared" si="32"/>
        <v>F</v>
      </c>
      <c r="CW5" s="7">
        <f t="shared" si="33"/>
        <v>0</v>
      </c>
      <c r="CX5" s="7" t="str">
        <f t="shared" si="34"/>
        <v>0.0</v>
      </c>
      <c r="CY5" s="9">
        <v>3</v>
      </c>
      <c r="CZ5" s="28"/>
    </row>
    <row r="6" spans="1:104" ht="21.75" customHeight="1">
      <c r="A6" s="269">
        <v>5</v>
      </c>
      <c r="B6" s="269" t="s">
        <v>152</v>
      </c>
      <c r="C6" s="270" t="s">
        <v>161</v>
      </c>
      <c r="D6" s="271" t="s">
        <v>162</v>
      </c>
      <c r="E6" s="272" t="s">
        <v>163</v>
      </c>
      <c r="F6" s="273"/>
      <c r="G6" s="288" t="s">
        <v>433</v>
      </c>
      <c r="H6" s="279" t="s">
        <v>16</v>
      </c>
      <c r="I6" s="393" t="s">
        <v>383</v>
      </c>
      <c r="J6" s="435">
        <v>5.8</v>
      </c>
      <c r="K6" s="196" t="str">
        <f t="shared" si="35"/>
        <v>5.8</v>
      </c>
      <c r="L6" s="54" t="str">
        <f t="shared" si="36"/>
        <v>C</v>
      </c>
      <c r="M6" s="60">
        <f t="shared" si="0"/>
        <v>2</v>
      </c>
      <c r="N6" s="70" t="str">
        <f t="shared" si="1"/>
        <v>2.0</v>
      </c>
      <c r="O6" s="34"/>
      <c r="P6" s="87"/>
      <c r="Q6" s="8" t="str">
        <f t="shared" si="2"/>
        <v>F</v>
      </c>
      <c r="R6" s="7">
        <f t="shared" si="3"/>
        <v>0</v>
      </c>
      <c r="S6" s="70" t="str">
        <f t="shared" si="4"/>
        <v>0.0</v>
      </c>
      <c r="T6" s="146">
        <v>6.8</v>
      </c>
      <c r="U6" s="147">
        <v>5</v>
      </c>
      <c r="V6" s="148"/>
      <c r="W6" s="5">
        <f t="shared" si="37"/>
        <v>5.7</v>
      </c>
      <c r="X6" s="6">
        <f t="shared" si="38"/>
        <v>5.7</v>
      </c>
      <c r="Y6" s="196" t="str">
        <f t="shared" si="5"/>
        <v>5.7</v>
      </c>
      <c r="Z6" s="8" t="str">
        <f t="shared" si="6"/>
        <v>C</v>
      </c>
      <c r="AA6" s="7">
        <f t="shared" si="7"/>
        <v>2</v>
      </c>
      <c r="AB6" s="7" t="str">
        <f t="shared" si="8"/>
        <v>2.0</v>
      </c>
      <c r="AC6" s="9">
        <v>2</v>
      </c>
      <c r="AD6" s="28">
        <v>2</v>
      </c>
      <c r="AE6" s="87">
        <v>7</v>
      </c>
      <c r="AF6" s="4">
        <v>6</v>
      </c>
      <c r="AG6" s="374"/>
      <c r="AH6" s="5">
        <f t="shared" si="39"/>
        <v>6.4</v>
      </c>
      <c r="AI6" s="26">
        <f t="shared" si="40"/>
        <v>6.4</v>
      </c>
      <c r="AJ6" s="196" t="str">
        <f t="shared" si="9"/>
        <v>6.4</v>
      </c>
      <c r="AK6" s="128" t="str">
        <f t="shared" si="10"/>
        <v>C</v>
      </c>
      <c r="AL6" s="127">
        <f t="shared" si="11"/>
        <v>2</v>
      </c>
      <c r="AM6" s="127" t="str">
        <f t="shared" si="12"/>
        <v>2.0</v>
      </c>
      <c r="AN6" s="9">
        <v>3</v>
      </c>
      <c r="AO6" s="380">
        <v>3</v>
      </c>
      <c r="AP6" s="87">
        <v>8.3000000000000007</v>
      </c>
      <c r="AQ6" s="105">
        <v>7</v>
      </c>
      <c r="AR6" s="350"/>
      <c r="AS6" s="5">
        <f t="shared" si="41"/>
        <v>7.5</v>
      </c>
      <c r="AT6" s="26">
        <f t="shared" si="42"/>
        <v>7.5</v>
      </c>
      <c r="AU6" s="196" t="str">
        <f t="shared" si="43"/>
        <v>7.5</v>
      </c>
      <c r="AV6" s="128" t="str">
        <f t="shared" si="44"/>
        <v>B</v>
      </c>
      <c r="AW6" s="127">
        <f t="shared" si="45"/>
        <v>3</v>
      </c>
      <c r="AX6" s="127" t="str">
        <f t="shared" si="46"/>
        <v>3.0</v>
      </c>
      <c r="AY6" s="353">
        <v>4</v>
      </c>
      <c r="AZ6" s="28">
        <v>4</v>
      </c>
      <c r="BA6" s="81">
        <v>6.4</v>
      </c>
      <c r="BB6" s="104">
        <v>5</v>
      </c>
      <c r="BC6" s="361"/>
      <c r="BD6" s="5">
        <f t="shared" si="47"/>
        <v>5.6</v>
      </c>
      <c r="BE6" s="26">
        <f t="shared" si="48"/>
        <v>5.6</v>
      </c>
      <c r="BF6" s="196" t="str">
        <f t="shared" si="49"/>
        <v>5.6</v>
      </c>
      <c r="BG6" s="365" t="str">
        <f t="shared" si="17"/>
        <v>C</v>
      </c>
      <c r="BH6" s="7">
        <f t="shared" si="18"/>
        <v>2</v>
      </c>
      <c r="BI6" s="7" t="str">
        <f t="shared" si="19"/>
        <v>2.0</v>
      </c>
      <c r="BJ6" s="369">
        <v>2</v>
      </c>
      <c r="BK6" s="380">
        <v>2</v>
      </c>
      <c r="BL6" s="497">
        <v>8</v>
      </c>
      <c r="BM6" s="104">
        <v>9</v>
      </c>
      <c r="BN6" s="361"/>
      <c r="BO6" s="5">
        <f t="shared" si="50"/>
        <v>8.6</v>
      </c>
      <c r="BP6" s="26">
        <f t="shared" si="20"/>
        <v>8.6</v>
      </c>
      <c r="BQ6" s="196" t="str">
        <f t="shared" si="21"/>
        <v>8.6</v>
      </c>
      <c r="BR6" s="365" t="str">
        <f t="shared" si="22"/>
        <v>A</v>
      </c>
      <c r="BS6" s="7">
        <f t="shared" si="23"/>
        <v>4</v>
      </c>
      <c r="BT6" s="7" t="str">
        <f t="shared" si="24"/>
        <v>4.0</v>
      </c>
      <c r="BU6" s="369">
        <v>2</v>
      </c>
      <c r="BV6" s="28">
        <v>2</v>
      </c>
      <c r="BW6" s="95">
        <v>6.3</v>
      </c>
      <c r="BX6" s="104">
        <v>7</v>
      </c>
      <c r="BY6" s="361"/>
      <c r="BZ6" s="5">
        <f t="shared" si="51"/>
        <v>6.7</v>
      </c>
      <c r="CA6" s="26">
        <f t="shared" si="25"/>
        <v>6.7</v>
      </c>
      <c r="CB6" s="196" t="str">
        <f t="shared" si="52"/>
        <v>6.7</v>
      </c>
      <c r="CC6" s="128" t="str">
        <f t="shared" si="26"/>
        <v>C+</v>
      </c>
      <c r="CD6" s="127">
        <f t="shared" si="27"/>
        <v>2.5</v>
      </c>
      <c r="CE6" s="7" t="str">
        <f t="shared" si="28"/>
        <v>2.5</v>
      </c>
      <c r="CF6" s="9">
        <v>3</v>
      </c>
      <c r="CG6" s="28">
        <v>3</v>
      </c>
      <c r="CH6" s="119">
        <f t="shared" si="53"/>
        <v>16</v>
      </c>
      <c r="CI6" s="117">
        <f t="shared" si="54"/>
        <v>2.59375</v>
      </c>
      <c r="CJ6" s="112" t="str">
        <f t="shared" si="55"/>
        <v>2.59</v>
      </c>
      <c r="CK6" s="113" t="str">
        <f t="shared" si="56"/>
        <v>Lên lớp</v>
      </c>
      <c r="CL6" s="114">
        <f t="shared" si="57"/>
        <v>16</v>
      </c>
      <c r="CM6" s="115">
        <f t="shared" si="58"/>
        <v>2.59375</v>
      </c>
      <c r="CN6" s="113" t="str">
        <f t="shared" si="59"/>
        <v>Lên lớp</v>
      </c>
      <c r="CP6" s="152"/>
      <c r="CQ6" s="153"/>
      <c r="CR6" s="153"/>
      <c r="CS6" s="5">
        <f t="shared" si="29"/>
        <v>0</v>
      </c>
      <c r="CT6" s="6">
        <f t="shared" si="30"/>
        <v>0</v>
      </c>
      <c r="CU6" s="26"/>
      <c r="CV6" s="8" t="str">
        <f t="shared" si="32"/>
        <v>F</v>
      </c>
      <c r="CW6" s="7">
        <f t="shared" si="33"/>
        <v>0</v>
      </c>
      <c r="CX6" s="7" t="str">
        <f t="shared" si="34"/>
        <v>0.0</v>
      </c>
      <c r="CY6" s="9">
        <v>3</v>
      </c>
      <c r="CZ6" s="28"/>
    </row>
    <row r="7" spans="1:104" ht="21.75" customHeight="1">
      <c r="A7" s="269">
        <v>6</v>
      </c>
      <c r="B7" s="269" t="s">
        <v>152</v>
      </c>
      <c r="C7" s="270" t="s">
        <v>164</v>
      </c>
      <c r="D7" s="271" t="s">
        <v>165</v>
      </c>
      <c r="E7" s="272" t="s">
        <v>151</v>
      </c>
      <c r="F7" s="273"/>
      <c r="G7" s="288" t="s">
        <v>434</v>
      </c>
      <c r="H7" s="279" t="s">
        <v>17</v>
      </c>
      <c r="I7" s="393" t="s">
        <v>461</v>
      </c>
      <c r="J7" s="435">
        <v>6</v>
      </c>
      <c r="K7" s="196" t="str">
        <f t="shared" si="35"/>
        <v>6.0</v>
      </c>
      <c r="L7" s="54" t="str">
        <f t="shared" si="36"/>
        <v>C</v>
      </c>
      <c r="M7" s="60">
        <f t="shared" si="0"/>
        <v>2</v>
      </c>
      <c r="N7" s="70" t="str">
        <f t="shared" si="1"/>
        <v>2.0</v>
      </c>
      <c r="O7" s="34"/>
      <c r="P7" s="87"/>
      <c r="Q7" s="8" t="str">
        <f t="shared" si="2"/>
        <v>F</v>
      </c>
      <c r="R7" s="7">
        <f t="shared" si="3"/>
        <v>0</v>
      </c>
      <c r="S7" s="70" t="str">
        <f t="shared" si="4"/>
        <v>0.0</v>
      </c>
      <c r="T7" s="146">
        <v>5.2</v>
      </c>
      <c r="U7" s="147">
        <v>5</v>
      </c>
      <c r="V7" s="148"/>
      <c r="W7" s="5">
        <f t="shared" si="37"/>
        <v>5.0999999999999996</v>
      </c>
      <c r="X7" s="6">
        <f t="shared" si="38"/>
        <v>5.0999999999999996</v>
      </c>
      <c r="Y7" s="196" t="str">
        <f t="shared" si="5"/>
        <v>5.1</v>
      </c>
      <c r="Z7" s="8" t="str">
        <f t="shared" si="6"/>
        <v>D+</v>
      </c>
      <c r="AA7" s="7">
        <f t="shared" si="7"/>
        <v>1.5</v>
      </c>
      <c r="AB7" s="7" t="str">
        <f t="shared" si="8"/>
        <v>1.5</v>
      </c>
      <c r="AC7" s="9">
        <v>2</v>
      </c>
      <c r="AD7" s="28">
        <v>2</v>
      </c>
      <c r="AE7" s="36">
        <v>7.8</v>
      </c>
      <c r="AF7" s="4">
        <v>6</v>
      </c>
      <c r="AG7" s="374"/>
      <c r="AH7" s="5">
        <f t="shared" si="39"/>
        <v>6.7</v>
      </c>
      <c r="AI7" s="26">
        <f t="shared" si="40"/>
        <v>6.7</v>
      </c>
      <c r="AJ7" s="196" t="str">
        <f t="shared" si="9"/>
        <v>6.7</v>
      </c>
      <c r="AK7" s="128" t="str">
        <f t="shared" si="10"/>
        <v>C+</v>
      </c>
      <c r="AL7" s="127">
        <f t="shared" si="11"/>
        <v>2.5</v>
      </c>
      <c r="AM7" s="127" t="str">
        <f t="shared" si="12"/>
        <v>2.5</v>
      </c>
      <c r="AN7" s="9">
        <v>3</v>
      </c>
      <c r="AO7" s="380">
        <v>3</v>
      </c>
      <c r="AP7" s="87">
        <v>8.3000000000000007</v>
      </c>
      <c r="AQ7" s="105">
        <v>6</v>
      </c>
      <c r="AR7" s="350"/>
      <c r="AS7" s="5">
        <f t="shared" si="41"/>
        <v>6.9</v>
      </c>
      <c r="AT7" s="26">
        <f t="shared" si="42"/>
        <v>6.9</v>
      </c>
      <c r="AU7" s="196" t="str">
        <f t="shared" si="43"/>
        <v>6.9</v>
      </c>
      <c r="AV7" s="128" t="str">
        <f t="shared" si="44"/>
        <v>C+</v>
      </c>
      <c r="AW7" s="127">
        <f t="shared" si="45"/>
        <v>2.5</v>
      </c>
      <c r="AX7" s="127" t="str">
        <f t="shared" si="46"/>
        <v>2.5</v>
      </c>
      <c r="AY7" s="353">
        <v>4</v>
      </c>
      <c r="AZ7" s="28">
        <v>4</v>
      </c>
      <c r="BA7" s="81">
        <v>6.4</v>
      </c>
      <c r="BB7" s="104">
        <v>5</v>
      </c>
      <c r="BC7" s="361"/>
      <c r="BD7" s="5">
        <f t="shared" si="47"/>
        <v>5.6</v>
      </c>
      <c r="BE7" s="26">
        <f t="shared" si="48"/>
        <v>5.6</v>
      </c>
      <c r="BF7" s="196" t="str">
        <f t="shared" si="49"/>
        <v>5.6</v>
      </c>
      <c r="BG7" s="365" t="str">
        <f t="shared" si="17"/>
        <v>C</v>
      </c>
      <c r="BH7" s="7">
        <f t="shared" si="18"/>
        <v>2</v>
      </c>
      <c r="BI7" s="7" t="str">
        <f t="shared" si="19"/>
        <v>2.0</v>
      </c>
      <c r="BJ7" s="369">
        <v>2</v>
      </c>
      <c r="BK7" s="380">
        <v>2</v>
      </c>
      <c r="BL7" s="497">
        <v>8</v>
      </c>
      <c r="BM7" s="104">
        <v>8</v>
      </c>
      <c r="BN7" s="361"/>
      <c r="BO7" s="5">
        <f t="shared" si="50"/>
        <v>8</v>
      </c>
      <c r="BP7" s="26">
        <f t="shared" si="20"/>
        <v>8</v>
      </c>
      <c r="BQ7" s="196" t="str">
        <f t="shared" si="21"/>
        <v>8.0</v>
      </c>
      <c r="BR7" s="365" t="str">
        <f t="shared" si="22"/>
        <v>B+</v>
      </c>
      <c r="BS7" s="7">
        <f t="shared" si="23"/>
        <v>3.5</v>
      </c>
      <c r="BT7" s="7" t="str">
        <f t="shared" si="24"/>
        <v>3.5</v>
      </c>
      <c r="BU7" s="369">
        <v>2</v>
      </c>
      <c r="BV7" s="28">
        <v>2</v>
      </c>
      <c r="BW7" s="95">
        <v>8.1999999999999993</v>
      </c>
      <c r="BX7" s="104">
        <v>8</v>
      </c>
      <c r="BY7" s="361"/>
      <c r="BZ7" s="5">
        <f t="shared" si="51"/>
        <v>8.1</v>
      </c>
      <c r="CA7" s="26">
        <f t="shared" si="25"/>
        <v>8.1</v>
      </c>
      <c r="CB7" s="196" t="str">
        <f t="shared" si="52"/>
        <v>8.1</v>
      </c>
      <c r="CC7" s="128" t="str">
        <f t="shared" si="26"/>
        <v>B+</v>
      </c>
      <c r="CD7" s="127">
        <f t="shared" si="27"/>
        <v>3.5</v>
      </c>
      <c r="CE7" s="7" t="str">
        <f t="shared" si="28"/>
        <v>3.5</v>
      </c>
      <c r="CF7" s="9">
        <v>3</v>
      </c>
      <c r="CG7" s="28">
        <v>3</v>
      </c>
      <c r="CH7" s="119">
        <f t="shared" si="53"/>
        <v>16</v>
      </c>
      <c r="CI7" s="117">
        <f t="shared" si="54"/>
        <v>2.625</v>
      </c>
      <c r="CJ7" s="112" t="str">
        <f t="shared" si="55"/>
        <v>2.63</v>
      </c>
      <c r="CK7" s="113" t="str">
        <f t="shared" si="56"/>
        <v>Lên lớp</v>
      </c>
      <c r="CL7" s="114">
        <f t="shared" si="57"/>
        <v>16</v>
      </c>
      <c r="CM7" s="115">
        <f t="shared" si="58"/>
        <v>2.625</v>
      </c>
      <c r="CN7" s="113" t="str">
        <f t="shared" si="59"/>
        <v>Lên lớp</v>
      </c>
      <c r="CP7" s="152"/>
      <c r="CQ7" s="153"/>
      <c r="CR7" s="153"/>
      <c r="CS7" s="5">
        <f t="shared" si="29"/>
        <v>0</v>
      </c>
      <c r="CT7" s="6">
        <f t="shared" si="30"/>
        <v>0</v>
      </c>
      <c r="CU7" s="26"/>
      <c r="CV7" s="8" t="str">
        <f t="shared" si="32"/>
        <v>F</v>
      </c>
      <c r="CW7" s="7">
        <f t="shared" si="33"/>
        <v>0</v>
      </c>
      <c r="CX7" s="7" t="str">
        <f t="shared" si="34"/>
        <v>0.0</v>
      </c>
      <c r="CY7" s="9">
        <v>3</v>
      </c>
      <c r="CZ7" s="28"/>
    </row>
    <row r="8" spans="1:104" ht="21.75" customHeight="1">
      <c r="A8" s="269">
        <v>7</v>
      </c>
      <c r="B8" s="269" t="s">
        <v>152</v>
      </c>
      <c r="C8" s="270" t="s">
        <v>166</v>
      </c>
      <c r="D8" s="271" t="s">
        <v>167</v>
      </c>
      <c r="E8" s="272" t="s">
        <v>168</v>
      </c>
      <c r="F8" s="273"/>
      <c r="G8" s="288" t="s">
        <v>435</v>
      </c>
      <c r="H8" s="279" t="s">
        <v>17</v>
      </c>
      <c r="I8" s="393" t="s">
        <v>383</v>
      </c>
      <c r="J8" s="435">
        <v>7</v>
      </c>
      <c r="K8" s="196" t="str">
        <f t="shared" si="35"/>
        <v>7.0</v>
      </c>
      <c r="L8" s="54" t="str">
        <f t="shared" si="36"/>
        <v>B</v>
      </c>
      <c r="M8" s="60">
        <f t="shared" si="0"/>
        <v>3</v>
      </c>
      <c r="N8" s="70" t="str">
        <f t="shared" si="1"/>
        <v>3.0</v>
      </c>
      <c r="O8" s="34"/>
      <c r="P8" s="87"/>
      <c r="Q8" s="8" t="str">
        <f t="shared" si="2"/>
        <v>F</v>
      </c>
      <c r="R8" s="7">
        <f t="shared" si="3"/>
        <v>0</v>
      </c>
      <c r="S8" s="70" t="str">
        <f t="shared" si="4"/>
        <v>0.0</v>
      </c>
      <c r="T8" s="146">
        <v>5.6</v>
      </c>
      <c r="U8" s="147">
        <v>6</v>
      </c>
      <c r="V8" s="148"/>
      <c r="W8" s="5">
        <f t="shared" si="37"/>
        <v>5.8</v>
      </c>
      <c r="X8" s="6">
        <f t="shared" si="38"/>
        <v>5.8</v>
      </c>
      <c r="Y8" s="196" t="str">
        <f t="shared" si="5"/>
        <v>5.8</v>
      </c>
      <c r="Z8" s="8" t="str">
        <f t="shared" si="6"/>
        <v>C</v>
      </c>
      <c r="AA8" s="7">
        <f t="shared" si="7"/>
        <v>2</v>
      </c>
      <c r="AB8" s="7" t="str">
        <f t="shared" si="8"/>
        <v>2.0</v>
      </c>
      <c r="AC8" s="9">
        <v>2</v>
      </c>
      <c r="AD8" s="28">
        <v>2</v>
      </c>
      <c r="AE8" s="36">
        <v>6.2</v>
      </c>
      <c r="AF8" s="4">
        <v>7</v>
      </c>
      <c r="AG8" s="374"/>
      <c r="AH8" s="5">
        <f t="shared" si="39"/>
        <v>6.7</v>
      </c>
      <c r="AI8" s="26">
        <f t="shared" si="40"/>
        <v>6.7</v>
      </c>
      <c r="AJ8" s="196" t="str">
        <f t="shared" si="9"/>
        <v>6.7</v>
      </c>
      <c r="AK8" s="128" t="str">
        <f t="shared" si="10"/>
        <v>C+</v>
      </c>
      <c r="AL8" s="127">
        <f t="shared" si="11"/>
        <v>2.5</v>
      </c>
      <c r="AM8" s="127" t="str">
        <f t="shared" si="12"/>
        <v>2.5</v>
      </c>
      <c r="AN8" s="9">
        <v>3</v>
      </c>
      <c r="AO8" s="380">
        <v>3</v>
      </c>
      <c r="AP8" s="87">
        <v>7.7</v>
      </c>
      <c r="AQ8" s="105">
        <v>8</v>
      </c>
      <c r="AR8" s="350"/>
      <c r="AS8" s="5">
        <f t="shared" si="41"/>
        <v>7.9</v>
      </c>
      <c r="AT8" s="26">
        <f t="shared" si="42"/>
        <v>7.9</v>
      </c>
      <c r="AU8" s="196" t="str">
        <f t="shared" si="43"/>
        <v>7.9</v>
      </c>
      <c r="AV8" s="128" t="str">
        <f t="shared" si="44"/>
        <v>B</v>
      </c>
      <c r="AW8" s="127">
        <f t="shared" si="45"/>
        <v>3</v>
      </c>
      <c r="AX8" s="127" t="str">
        <f t="shared" si="46"/>
        <v>3.0</v>
      </c>
      <c r="AY8" s="353">
        <v>4</v>
      </c>
      <c r="AZ8" s="28">
        <v>4</v>
      </c>
      <c r="BA8" s="81">
        <v>7.2</v>
      </c>
      <c r="BB8" s="104">
        <v>5</v>
      </c>
      <c r="BC8" s="361"/>
      <c r="BD8" s="5">
        <f t="shared" si="47"/>
        <v>5.9</v>
      </c>
      <c r="BE8" s="26">
        <f t="shared" si="48"/>
        <v>5.9</v>
      </c>
      <c r="BF8" s="196" t="str">
        <f t="shared" si="49"/>
        <v>5.9</v>
      </c>
      <c r="BG8" s="365" t="str">
        <f t="shared" si="17"/>
        <v>C</v>
      </c>
      <c r="BH8" s="7">
        <f t="shared" si="18"/>
        <v>2</v>
      </c>
      <c r="BI8" s="7" t="str">
        <f t="shared" si="19"/>
        <v>2.0</v>
      </c>
      <c r="BJ8" s="369">
        <v>2</v>
      </c>
      <c r="BK8" s="380">
        <v>2</v>
      </c>
      <c r="BL8" s="497">
        <v>8</v>
      </c>
      <c r="BM8" s="104">
        <v>8</v>
      </c>
      <c r="BN8" s="361"/>
      <c r="BO8" s="5">
        <f t="shared" si="50"/>
        <v>8</v>
      </c>
      <c r="BP8" s="26">
        <f t="shared" si="20"/>
        <v>8</v>
      </c>
      <c r="BQ8" s="196" t="str">
        <f t="shared" si="21"/>
        <v>8.0</v>
      </c>
      <c r="BR8" s="365" t="str">
        <f t="shared" si="22"/>
        <v>B+</v>
      </c>
      <c r="BS8" s="7">
        <f t="shared" si="23"/>
        <v>3.5</v>
      </c>
      <c r="BT8" s="7" t="str">
        <f t="shared" si="24"/>
        <v>3.5</v>
      </c>
      <c r="BU8" s="369">
        <v>2</v>
      </c>
      <c r="BV8" s="28">
        <v>2</v>
      </c>
      <c r="BW8" s="95">
        <v>6.2</v>
      </c>
      <c r="BX8" s="104">
        <v>4</v>
      </c>
      <c r="BY8" s="361"/>
      <c r="BZ8" s="5">
        <f t="shared" si="51"/>
        <v>4.9000000000000004</v>
      </c>
      <c r="CA8" s="26">
        <f t="shared" si="25"/>
        <v>4.9000000000000004</v>
      </c>
      <c r="CB8" s="196" t="str">
        <f t="shared" si="52"/>
        <v>4.9</v>
      </c>
      <c r="CC8" s="128" t="str">
        <f t="shared" si="26"/>
        <v>D</v>
      </c>
      <c r="CD8" s="127">
        <f t="shared" si="27"/>
        <v>1</v>
      </c>
      <c r="CE8" s="7" t="str">
        <f t="shared" si="28"/>
        <v>1.0</v>
      </c>
      <c r="CF8" s="9">
        <v>3</v>
      </c>
      <c r="CG8" s="28">
        <v>3</v>
      </c>
      <c r="CH8" s="119">
        <f t="shared" si="53"/>
        <v>16</v>
      </c>
      <c r="CI8" s="117">
        <f t="shared" si="54"/>
        <v>2.34375</v>
      </c>
      <c r="CJ8" s="112" t="str">
        <f t="shared" si="55"/>
        <v>2.34</v>
      </c>
      <c r="CK8" s="113" t="str">
        <f t="shared" si="56"/>
        <v>Lên lớp</v>
      </c>
      <c r="CL8" s="114">
        <f t="shared" si="57"/>
        <v>16</v>
      </c>
      <c r="CM8" s="115">
        <f t="shared" si="58"/>
        <v>2.34375</v>
      </c>
      <c r="CN8" s="113" t="str">
        <f t="shared" si="59"/>
        <v>Lên lớp</v>
      </c>
      <c r="CP8" s="152"/>
      <c r="CQ8" s="153"/>
      <c r="CR8" s="153"/>
      <c r="CS8" s="5">
        <f t="shared" si="29"/>
        <v>0</v>
      </c>
      <c r="CT8" s="6">
        <f t="shared" si="30"/>
        <v>0</v>
      </c>
      <c r="CU8" s="26"/>
      <c r="CV8" s="8" t="str">
        <f t="shared" si="32"/>
        <v>F</v>
      </c>
      <c r="CW8" s="7">
        <f t="shared" si="33"/>
        <v>0</v>
      </c>
      <c r="CX8" s="7" t="str">
        <f t="shared" si="34"/>
        <v>0.0</v>
      </c>
      <c r="CY8" s="9">
        <v>3</v>
      </c>
      <c r="CZ8" s="28"/>
    </row>
    <row r="9" spans="1:104" ht="21.75" customHeight="1">
      <c r="A9" s="269">
        <v>8</v>
      </c>
      <c r="B9" s="269" t="s">
        <v>152</v>
      </c>
      <c r="C9" s="270" t="s">
        <v>169</v>
      </c>
      <c r="D9" s="271" t="s">
        <v>148</v>
      </c>
      <c r="E9" s="272" t="s">
        <v>150</v>
      </c>
      <c r="F9" s="273"/>
      <c r="G9" s="288" t="s">
        <v>436</v>
      </c>
      <c r="H9" s="279" t="s">
        <v>16</v>
      </c>
      <c r="I9" s="393" t="s">
        <v>462</v>
      </c>
      <c r="J9" s="436"/>
      <c r="K9" s="196" t="str">
        <f t="shared" si="35"/>
        <v>0.0</v>
      </c>
      <c r="L9" s="54" t="str">
        <f t="shared" si="36"/>
        <v>F</v>
      </c>
      <c r="M9" s="60">
        <f t="shared" si="0"/>
        <v>0</v>
      </c>
      <c r="N9" s="70" t="str">
        <f t="shared" si="1"/>
        <v>0.0</v>
      </c>
      <c r="O9" s="34"/>
      <c r="P9" s="87"/>
      <c r="Q9" s="8" t="str">
        <f t="shared" si="2"/>
        <v>F</v>
      </c>
      <c r="R9" s="7">
        <f t="shared" si="3"/>
        <v>0</v>
      </c>
      <c r="S9" s="70" t="str">
        <f t="shared" si="4"/>
        <v>0.0</v>
      </c>
      <c r="T9" s="324">
        <v>1.2</v>
      </c>
      <c r="U9" s="147"/>
      <c r="V9" s="148"/>
      <c r="W9" s="5">
        <f t="shared" si="37"/>
        <v>0.5</v>
      </c>
      <c r="X9" s="6">
        <f t="shared" si="38"/>
        <v>0.5</v>
      </c>
      <c r="Y9" s="196" t="str">
        <f t="shared" si="5"/>
        <v>0.5</v>
      </c>
      <c r="Z9" s="8" t="str">
        <f t="shared" si="6"/>
        <v>F</v>
      </c>
      <c r="AA9" s="7">
        <f t="shared" si="7"/>
        <v>0</v>
      </c>
      <c r="AB9" s="7" t="str">
        <f t="shared" si="8"/>
        <v>0.0</v>
      </c>
      <c r="AC9" s="9">
        <v>2</v>
      </c>
      <c r="AD9" s="28"/>
      <c r="AE9" s="36">
        <v>7</v>
      </c>
      <c r="AF9" s="4">
        <v>6</v>
      </c>
      <c r="AG9" s="374"/>
      <c r="AH9" s="5">
        <f t="shared" si="39"/>
        <v>6.4</v>
      </c>
      <c r="AI9" s="26">
        <f t="shared" si="40"/>
        <v>6.4</v>
      </c>
      <c r="AJ9" s="196" t="str">
        <f t="shared" si="9"/>
        <v>6.4</v>
      </c>
      <c r="AK9" s="128" t="str">
        <f t="shared" si="10"/>
        <v>C</v>
      </c>
      <c r="AL9" s="127">
        <f t="shared" si="11"/>
        <v>2</v>
      </c>
      <c r="AM9" s="127" t="str">
        <f t="shared" si="12"/>
        <v>2.0</v>
      </c>
      <c r="AN9" s="9">
        <v>3</v>
      </c>
      <c r="AO9" s="380">
        <v>3</v>
      </c>
      <c r="AP9" s="87">
        <v>7.3</v>
      </c>
      <c r="AQ9" s="105">
        <v>7</v>
      </c>
      <c r="AR9" s="350"/>
      <c r="AS9" s="5">
        <f t="shared" si="41"/>
        <v>7.1</v>
      </c>
      <c r="AT9" s="26">
        <f t="shared" si="42"/>
        <v>7.1</v>
      </c>
      <c r="AU9" s="196" t="str">
        <f t="shared" si="43"/>
        <v>7.1</v>
      </c>
      <c r="AV9" s="128" t="str">
        <f t="shared" si="44"/>
        <v>B</v>
      </c>
      <c r="AW9" s="127">
        <f t="shared" si="45"/>
        <v>3</v>
      </c>
      <c r="AX9" s="127" t="str">
        <f t="shared" si="46"/>
        <v>3.0</v>
      </c>
      <c r="AY9" s="353">
        <v>4</v>
      </c>
      <c r="AZ9" s="28">
        <v>4</v>
      </c>
      <c r="BA9" s="81">
        <v>7.4</v>
      </c>
      <c r="BB9" s="290"/>
      <c r="BC9" s="361"/>
      <c r="BD9" s="5">
        <f t="shared" si="47"/>
        <v>3</v>
      </c>
      <c r="BE9" s="26">
        <f t="shared" si="48"/>
        <v>3</v>
      </c>
      <c r="BF9" s="196" t="str">
        <f t="shared" si="49"/>
        <v>3.0</v>
      </c>
      <c r="BG9" s="365" t="str">
        <f t="shared" si="17"/>
        <v>F</v>
      </c>
      <c r="BH9" s="7">
        <f t="shared" si="18"/>
        <v>0</v>
      </c>
      <c r="BI9" s="7" t="str">
        <f t="shared" si="19"/>
        <v>0.0</v>
      </c>
      <c r="BJ9" s="369">
        <v>2</v>
      </c>
      <c r="BK9" s="380"/>
      <c r="BL9" s="497">
        <v>6.7</v>
      </c>
      <c r="BM9" s="104">
        <v>8</v>
      </c>
      <c r="BN9" s="361"/>
      <c r="BO9" s="5">
        <f t="shared" si="50"/>
        <v>7.5</v>
      </c>
      <c r="BP9" s="26">
        <f t="shared" si="20"/>
        <v>7.5</v>
      </c>
      <c r="BQ9" s="196" t="str">
        <f t="shared" si="21"/>
        <v>7.5</v>
      </c>
      <c r="BR9" s="365" t="str">
        <f t="shared" si="22"/>
        <v>B</v>
      </c>
      <c r="BS9" s="7">
        <f t="shared" si="23"/>
        <v>3</v>
      </c>
      <c r="BT9" s="7" t="str">
        <f t="shared" si="24"/>
        <v>3.0</v>
      </c>
      <c r="BU9" s="369">
        <v>2</v>
      </c>
      <c r="BV9" s="28">
        <v>2</v>
      </c>
      <c r="BW9" s="330">
        <v>2.8</v>
      </c>
      <c r="BX9" s="104"/>
      <c r="BY9" s="361"/>
      <c r="BZ9" s="5">
        <f t="shared" si="51"/>
        <v>1.1000000000000001</v>
      </c>
      <c r="CA9" s="26">
        <f t="shared" si="25"/>
        <v>1.1000000000000001</v>
      </c>
      <c r="CB9" s="196" t="str">
        <f t="shared" si="52"/>
        <v>1.1</v>
      </c>
      <c r="CC9" s="128" t="str">
        <f t="shared" si="26"/>
        <v>F</v>
      </c>
      <c r="CD9" s="127">
        <f t="shared" si="27"/>
        <v>0</v>
      </c>
      <c r="CE9" s="7" t="str">
        <f t="shared" si="28"/>
        <v>0.0</v>
      </c>
      <c r="CF9" s="9">
        <v>3</v>
      </c>
      <c r="CG9" s="28"/>
      <c r="CH9" s="119">
        <f t="shared" si="53"/>
        <v>16</v>
      </c>
      <c r="CI9" s="117">
        <f t="shared" si="54"/>
        <v>1.5</v>
      </c>
      <c r="CJ9" s="112" t="str">
        <f t="shared" si="55"/>
        <v>1.50</v>
      </c>
      <c r="CK9" s="113" t="str">
        <f t="shared" si="56"/>
        <v>Lên lớp</v>
      </c>
      <c r="CL9" s="114">
        <f t="shared" si="57"/>
        <v>9</v>
      </c>
      <c r="CM9" s="115">
        <f t="shared" si="58"/>
        <v>2.6666666666666665</v>
      </c>
      <c r="CN9" s="113" t="str">
        <f t="shared" si="59"/>
        <v>Lên lớp</v>
      </c>
      <c r="CP9" s="152"/>
      <c r="CQ9" s="153"/>
      <c r="CR9" s="153"/>
      <c r="CS9" s="5">
        <f t="shared" si="29"/>
        <v>0</v>
      </c>
      <c r="CT9" s="6">
        <f t="shared" si="30"/>
        <v>0</v>
      </c>
      <c r="CU9" s="26"/>
      <c r="CV9" s="8" t="str">
        <f t="shared" si="32"/>
        <v>F</v>
      </c>
      <c r="CW9" s="7">
        <f t="shared" si="33"/>
        <v>0</v>
      </c>
      <c r="CX9" s="7" t="str">
        <f t="shared" si="34"/>
        <v>0.0</v>
      </c>
      <c r="CY9" s="9">
        <v>3</v>
      </c>
      <c r="CZ9" s="28"/>
    </row>
    <row r="10" spans="1:104" ht="21.75" customHeight="1">
      <c r="A10" s="269">
        <v>11</v>
      </c>
      <c r="B10" s="269" t="s">
        <v>152</v>
      </c>
      <c r="C10" s="270" t="s">
        <v>174</v>
      </c>
      <c r="D10" s="271" t="s">
        <v>32</v>
      </c>
      <c r="E10" s="272" t="s">
        <v>27</v>
      </c>
      <c r="F10" s="273"/>
      <c r="G10" s="288" t="s">
        <v>439</v>
      </c>
      <c r="H10" s="279" t="s">
        <v>16</v>
      </c>
      <c r="I10" s="393" t="s">
        <v>465</v>
      </c>
      <c r="J10" s="435">
        <v>7.5</v>
      </c>
      <c r="K10" s="196" t="str">
        <f t="shared" si="35"/>
        <v>7.5</v>
      </c>
      <c r="L10" s="54" t="str">
        <f t="shared" si="36"/>
        <v>B</v>
      </c>
      <c r="M10" s="60">
        <f t="shared" si="0"/>
        <v>3</v>
      </c>
      <c r="N10" s="70" t="str">
        <f t="shared" si="1"/>
        <v>3.0</v>
      </c>
      <c r="O10" s="34"/>
      <c r="P10" s="87"/>
      <c r="Q10" s="8" t="str">
        <f t="shared" si="2"/>
        <v>F</v>
      </c>
      <c r="R10" s="7">
        <f t="shared" si="3"/>
        <v>0</v>
      </c>
      <c r="S10" s="70" t="str">
        <f t="shared" si="4"/>
        <v>0.0</v>
      </c>
      <c r="T10" s="146">
        <v>6.4</v>
      </c>
      <c r="U10" s="147">
        <v>5</v>
      </c>
      <c r="V10" s="148"/>
      <c r="W10" s="5">
        <f t="shared" si="37"/>
        <v>5.6</v>
      </c>
      <c r="X10" s="6">
        <f t="shared" si="38"/>
        <v>5.6</v>
      </c>
      <c r="Y10" s="196" t="str">
        <f t="shared" si="5"/>
        <v>5.6</v>
      </c>
      <c r="Z10" s="8" t="str">
        <f t="shared" si="6"/>
        <v>C</v>
      </c>
      <c r="AA10" s="7">
        <f t="shared" si="7"/>
        <v>2</v>
      </c>
      <c r="AB10" s="7" t="str">
        <f t="shared" si="8"/>
        <v>2.0</v>
      </c>
      <c r="AC10" s="9">
        <v>2</v>
      </c>
      <c r="AD10" s="28">
        <v>2</v>
      </c>
      <c r="AE10" s="87">
        <v>6.5</v>
      </c>
      <c r="AF10" s="4">
        <v>5</v>
      </c>
      <c r="AG10" s="374"/>
      <c r="AH10" s="5">
        <f t="shared" si="39"/>
        <v>5.6</v>
      </c>
      <c r="AI10" s="26">
        <f t="shared" si="40"/>
        <v>5.6</v>
      </c>
      <c r="AJ10" s="196" t="str">
        <f t="shared" si="9"/>
        <v>5.6</v>
      </c>
      <c r="AK10" s="128" t="str">
        <f t="shared" si="10"/>
        <v>C</v>
      </c>
      <c r="AL10" s="127">
        <f t="shared" si="11"/>
        <v>2</v>
      </c>
      <c r="AM10" s="127" t="str">
        <f t="shared" si="12"/>
        <v>2.0</v>
      </c>
      <c r="AN10" s="9">
        <v>3</v>
      </c>
      <c r="AO10" s="380">
        <v>3</v>
      </c>
      <c r="AP10" s="87">
        <v>8.5</v>
      </c>
      <c r="AQ10" s="105">
        <v>8</v>
      </c>
      <c r="AR10" s="350"/>
      <c r="AS10" s="5">
        <f t="shared" si="41"/>
        <v>8.1999999999999993</v>
      </c>
      <c r="AT10" s="26">
        <f t="shared" si="42"/>
        <v>8.1999999999999993</v>
      </c>
      <c r="AU10" s="196" t="str">
        <f t="shared" si="43"/>
        <v>8.2</v>
      </c>
      <c r="AV10" s="128" t="str">
        <f t="shared" si="44"/>
        <v>B+</v>
      </c>
      <c r="AW10" s="127">
        <f t="shared" si="45"/>
        <v>3.5</v>
      </c>
      <c r="AX10" s="127" t="str">
        <f t="shared" si="46"/>
        <v>3.5</v>
      </c>
      <c r="AY10" s="353">
        <v>4</v>
      </c>
      <c r="AZ10" s="28">
        <v>4</v>
      </c>
      <c r="BA10" s="81">
        <v>7.4</v>
      </c>
      <c r="BB10" s="104">
        <v>6</v>
      </c>
      <c r="BC10" s="361"/>
      <c r="BD10" s="5">
        <f t="shared" si="47"/>
        <v>6.6</v>
      </c>
      <c r="BE10" s="26">
        <f t="shared" si="48"/>
        <v>6.6</v>
      </c>
      <c r="BF10" s="196" t="str">
        <f t="shared" si="49"/>
        <v>6.6</v>
      </c>
      <c r="BG10" s="365" t="str">
        <f t="shared" si="17"/>
        <v>C+</v>
      </c>
      <c r="BH10" s="7">
        <f t="shared" si="18"/>
        <v>2.5</v>
      </c>
      <c r="BI10" s="7" t="str">
        <f t="shared" si="19"/>
        <v>2.5</v>
      </c>
      <c r="BJ10" s="369">
        <v>2</v>
      </c>
      <c r="BK10" s="380">
        <v>2</v>
      </c>
      <c r="BL10" s="497">
        <v>8.3000000000000007</v>
      </c>
      <c r="BM10" s="104">
        <v>9</v>
      </c>
      <c r="BN10" s="361"/>
      <c r="BO10" s="5">
        <f t="shared" si="50"/>
        <v>8.6999999999999993</v>
      </c>
      <c r="BP10" s="26">
        <f t="shared" si="20"/>
        <v>8.6999999999999993</v>
      </c>
      <c r="BQ10" s="196" t="str">
        <f t="shared" si="21"/>
        <v>8.7</v>
      </c>
      <c r="BR10" s="365" t="str">
        <f t="shared" si="22"/>
        <v>A</v>
      </c>
      <c r="BS10" s="7">
        <f t="shared" si="23"/>
        <v>4</v>
      </c>
      <c r="BT10" s="7" t="str">
        <f t="shared" si="24"/>
        <v>4.0</v>
      </c>
      <c r="BU10" s="369">
        <v>2</v>
      </c>
      <c r="BV10" s="28">
        <v>2</v>
      </c>
      <c r="BW10" s="95">
        <v>6.5</v>
      </c>
      <c r="BX10" s="104">
        <v>5</v>
      </c>
      <c r="BY10" s="361"/>
      <c r="BZ10" s="5">
        <f t="shared" si="51"/>
        <v>5.6</v>
      </c>
      <c r="CA10" s="26">
        <f t="shared" si="25"/>
        <v>5.6</v>
      </c>
      <c r="CB10" s="196" t="str">
        <f t="shared" si="52"/>
        <v>5.6</v>
      </c>
      <c r="CC10" s="128" t="str">
        <f t="shared" si="26"/>
        <v>C</v>
      </c>
      <c r="CD10" s="127">
        <f t="shared" si="27"/>
        <v>2</v>
      </c>
      <c r="CE10" s="7" t="str">
        <f t="shared" si="28"/>
        <v>2.0</v>
      </c>
      <c r="CF10" s="9">
        <v>3</v>
      </c>
      <c r="CG10" s="28">
        <v>3</v>
      </c>
      <c r="CH10" s="119">
        <f t="shared" si="53"/>
        <v>16</v>
      </c>
      <c r="CI10" s="117">
        <f t="shared" si="54"/>
        <v>2.6875</v>
      </c>
      <c r="CJ10" s="112" t="str">
        <f t="shared" si="55"/>
        <v>2.69</v>
      </c>
      <c r="CK10" s="113" t="str">
        <f t="shared" si="56"/>
        <v>Lên lớp</v>
      </c>
      <c r="CL10" s="114">
        <f t="shared" si="57"/>
        <v>16</v>
      </c>
      <c r="CM10" s="115">
        <f t="shared" si="58"/>
        <v>2.6875</v>
      </c>
      <c r="CN10" s="113" t="str">
        <f t="shared" si="59"/>
        <v>Lên lớp</v>
      </c>
      <c r="CP10" s="152"/>
      <c r="CQ10" s="153"/>
      <c r="CR10" s="153"/>
      <c r="CS10" s="5">
        <f t="shared" si="29"/>
        <v>0</v>
      </c>
      <c r="CT10" s="6">
        <f t="shared" si="30"/>
        <v>0</v>
      </c>
      <c r="CU10" s="26"/>
      <c r="CV10" s="8" t="str">
        <f t="shared" si="32"/>
        <v>F</v>
      </c>
      <c r="CW10" s="7">
        <f t="shared" si="33"/>
        <v>0</v>
      </c>
      <c r="CX10" s="7" t="str">
        <f t="shared" si="34"/>
        <v>0.0</v>
      </c>
      <c r="CY10" s="9">
        <v>3</v>
      </c>
      <c r="CZ10" s="28"/>
    </row>
    <row r="11" spans="1:104" ht="21.75" customHeight="1">
      <c r="A11" s="269">
        <v>12</v>
      </c>
      <c r="B11" s="269" t="s">
        <v>152</v>
      </c>
      <c r="C11" s="270" t="s">
        <v>175</v>
      </c>
      <c r="D11" s="271" t="s">
        <v>167</v>
      </c>
      <c r="E11" s="272" t="s">
        <v>176</v>
      </c>
      <c r="F11" s="273"/>
      <c r="G11" s="288" t="s">
        <v>440</v>
      </c>
      <c r="H11" s="279" t="s">
        <v>17</v>
      </c>
      <c r="I11" s="393" t="s">
        <v>396</v>
      </c>
      <c r="J11" s="435">
        <v>6.5</v>
      </c>
      <c r="K11" s="196" t="str">
        <f t="shared" si="35"/>
        <v>6.5</v>
      </c>
      <c r="L11" s="54" t="str">
        <f t="shared" si="36"/>
        <v>C+</v>
      </c>
      <c r="M11" s="60">
        <f t="shared" si="0"/>
        <v>2.5</v>
      </c>
      <c r="N11" s="70" t="str">
        <f t="shared" si="1"/>
        <v>2.5</v>
      </c>
      <c r="O11" s="34"/>
      <c r="P11" s="87"/>
      <c r="Q11" s="8" t="str">
        <f t="shared" si="2"/>
        <v>F</v>
      </c>
      <c r="R11" s="7">
        <f t="shared" si="3"/>
        <v>0</v>
      </c>
      <c r="S11" s="70" t="str">
        <f t="shared" si="4"/>
        <v>0.0</v>
      </c>
      <c r="T11" s="146">
        <v>6</v>
      </c>
      <c r="U11" s="147">
        <v>4</v>
      </c>
      <c r="V11" s="148"/>
      <c r="W11" s="5">
        <f t="shared" si="37"/>
        <v>4.8</v>
      </c>
      <c r="X11" s="6">
        <f t="shared" si="38"/>
        <v>4.8</v>
      </c>
      <c r="Y11" s="196" t="str">
        <f t="shared" si="5"/>
        <v>4.8</v>
      </c>
      <c r="Z11" s="8" t="str">
        <f t="shared" si="6"/>
        <v>D</v>
      </c>
      <c r="AA11" s="7">
        <f t="shared" si="7"/>
        <v>1</v>
      </c>
      <c r="AB11" s="7" t="str">
        <f t="shared" si="8"/>
        <v>1.0</v>
      </c>
      <c r="AC11" s="9">
        <v>2</v>
      </c>
      <c r="AD11" s="28">
        <v>2</v>
      </c>
      <c r="AE11" s="36">
        <v>7.7</v>
      </c>
      <c r="AF11" s="4">
        <v>7</v>
      </c>
      <c r="AG11" s="374"/>
      <c r="AH11" s="5">
        <f t="shared" si="39"/>
        <v>7.3</v>
      </c>
      <c r="AI11" s="26">
        <f t="shared" si="40"/>
        <v>7.3</v>
      </c>
      <c r="AJ11" s="196" t="str">
        <f t="shared" si="9"/>
        <v>7.3</v>
      </c>
      <c r="AK11" s="128" t="str">
        <f t="shared" si="10"/>
        <v>B</v>
      </c>
      <c r="AL11" s="127">
        <f t="shared" si="11"/>
        <v>3</v>
      </c>
      <c r="AM11" s="127" t="str">
        <f t="shared" si="12"/>
        <v>3.0</v>
      </c>
      <c r="AN11" s="9">
        <v>3</v>
      </c>
      <c r="AO11" s="380">
        <v>3</v>
      </c>
      <c r="AP11" s="87">
        <v>7.3</v>
      </c>
      <c r="AQ11" s="105">
        <v>5</v>
      </c>
      <c r="AR11" s="350"/>
      <c r="AS11" s="5">
        <f t="shared" si="41"/>
        <v>5.9</v>
      </c>
      <c r="AT11" s="26">
        <f t="shared" si="42"/>
        <v>5.9</v>
      </c>
      <c r="AU11" s="196" t="str">
        <f t="shared" si="43"/>
        <v>5.9</v>
      </c>
      <c r="AV11" s="128" t="str">
        <f t="shared" si="44"/>
        <v>C</v>
      </c>
      <c r="AW11" s="127">
        <f t="shared" si="45"/>
        <v>2</v>
      </c>
      <c r="AX11" s="127" t="str">
        <f t="shared" si="46"/>
        <v>2.0</v>
      </c>
      <c r="AY11" s="353">
        <v>4</v>
      </c>
      <c r="AZ11" s="28">
        <v>4</v>
      </c>
      <c r="BA11" s="81">
        <v>6.8</v>
      </c>
      <c r="BB11" s="104">
        <v>5</v>
      </c>
      <c r="BC11" s="361"/>
      <c r="BD11" s="5">
        <f t="shared" si="47"/>
        <v>5.7</v>
      </c>
      <c r="BE11" s="26">
        <f t="shared" si="48"/>
        <v>5.7</v>
      </c>
      <c r="BF11" s="196" t="str">
        <f t="shared" si="49"/>
        <v>5.7</v>
      </c>
      <c r="BG11" s="365" t="str">
        <f t="shared" si="17"/>
        <v>C</v>
      </c>
      <c r="BH11" s="7">
        <f t="shared" si="18"/>
        <v>2</v>
      </c>
      <c r="BI11" s="7" t="str">
        <f t="shared" si="19"/>
        <v>2.0</v>
      </c>
      <c r="BJ11" s="369">
        <v>2</v>
      </c>
      <c r="BK11" s="380">
        <v>2</v>
      </c>
      <c r="BL11" s="497">
        <v>8.3000000000000007</v>
      </c>
      <c r="BM11" s="104">
        <v>8</v>
      </c>
      <c r="BN11" s="361"/>
      <c r="BO11" s="5">
        <f t="shared" si="50"/>
        <v>8.1</v>
      </c>
      <c r="BP11" s="26">
        <f t="shared" si="20"/>
        <v>8.1</v>
      </c>
      <c r="BQ11" s="196" t="str">
        <f t="shared" si="21"/>
        <v>8.1</v>
      </c>
      <c r="BR11" s="365" t="str">
        <f t="shared" si="22"/>
        <v>B+</v>
      </c>
      <c r="BS11" s="7">
        <f t="shared" si="23"/>
        <v>3.5</v>
      </c>
      <c r="BT11" s="7" t="str">
        <f t="shared" si="24"/>
        <v>3.5</v>
      </c>
      <c r="BU11" s="369">
        <v>2</v>
      </c>
      <c r="BV11" s="28">
        <v>2</v>
      </c>
      <c r="BW11" s="95">
        <v>8.1999999999999993</v>
      </c>
      <c r="BX11" s="104">
        <v>7</v>
      </c>
      <c r="BY11" s="361"/>
      <c r="BZ11" s="5">
        <f t="shared" si="51"/>
        <v>7.5</v>
      </c>
      <c r="CA11" s="26">
        <f t="shared" si="25"/>
        <v>7.5</v>
      </c>
      <c r="CB11" s="196" t="str">
        <f t="shared" si="52"/>
        <v>7.5</v>
      </c>
      <c r="CC11" s="128" t="str">
        <f t="shared" si="26"/>
        <v>B</v>
      </c>
      <c r="CD11" s="127">
        <f t="shared" si="27"/>
        <v>3</v>
      </c>
      <c r="CE11" s="7" t="str">
        <f t="shared" si="28"/>
        <v>3.0</v>
      </c>
      <c r="CF11" s="9">
        <v>3</v>
      </c>
      <c r="CG11" s="28">
        <v>3</v>
      </c>
      <c r="CH11" s="119">
        <f t="shared" si="53"/>
        <v>16</v>
      </c>
      <c r="CI11" s="117">
        <f t="shared" si="54"/>
        <v>2.4375</v>
      </c>
      <c r="CJ11" s="112" t="str">
        <f t="shared" si="55"/>
        <v>2.44</v>
      </c>
      <c r="CK11" s="113" t="str">
        <f t="shared" si="56"/>
        <v>Lên lớp</v>
      </c>
      <c r="CL11" s="114">
        <f t="shared" si="57"/>
        <v>16</v>
      </c>
      <c r="CM11" s="115">
        <f t="shared" si="58"/>
        <v>2.4375</v>
      </c>
      <c r="CN11" s="113" t="str">
        <f t="shared" si="59"/>
        <v>Lên lớp</v>
      </c>
      <c r="CP11" s="152"/>
      <c r="CQ11" s="153"/>
      <c r="CR11" s="153"/>
      <c r="CS11" s="5">
        <f t="shared" si="29"/>
        <v>0</v>
      </c>
      <c r="CT11" s="6">
        <f t="shared" si="30"/>
        <v>0</v>
      </c>
      <c r="CU11" s="26"/>
      <c r="CV11" s="8" t="str">
        <f t="shared" si="32"/>
        <v>F</v>
      </c>
      <c r="CW11" s="7">
        <f t="shared" si="33"/>
        <v>0</v>
      </c>
      <c r="CX11" s="7" t="str">
        <f t="shared" si="34"/>
        <v>0.0</v>
      </c>
      <c r="CY11" s="9">
        <v>3</v>
      </c>
      <c r="CZ11" s="28"/>
    </row>
    <row r="12" spans="1:104" ht="21.75" customHeight="1">
      <c r="A12" s="269">
        <v>13</v>
      </c>
      <c r="B12" s="269" t="s">
        <v>152</v>
      </c>
      <c r="C12" s="270" t="s">
        <v>177</v>
      </c>
      <c r="D12" s="271" t="s">
        <v>178</v>
      </c>
      <c r="E12" s="272" t="s">
        <v>116</v>
      </c>
      <c r="F12" s="273"/>
      <c r="G12" s="288" t="s">
        <v>441</v>
      </c>
      <c r="H12" s="279" t="s">
        <v>17</v>
      </c>
      <c r="I12" s="393" t="s">
        <v>24</v>
      </c>
      <c r="J12" s="435">
        <v>7</v>
      </c>
      <c r="K12" s="196" t="str">
        <f t="shared" si="35"/>
        <v>7.0</v>
      </c>
      <c r="L12" s="54" t="str">
        <f t="shared" si="36"/>
        <v>B</v>
      </c>
      <c r="M12" s="60">
        <f t="shared" si="0"/>
        <v>3</v>
      </c>
      <c r="N12" s="70" t="str">
        <f t="shared" si="1"/>
        <v>3.0</v>
      </c>
      <c r="O12" s="34"/>
      <c r="P12" s="87"/>
      <c r="Q12" s="8" t="str">
        <f t="shared" si="2"/>
        <v>F</v>
      </c>
      <c r="R12" s="7">
        <f t="shared" si="3"/>
        <v>0</v>
      </c>
      <c r="S12" s="70" t="str">
        <f t="shared" si="4"/>
        <v>0.0</v>
      </c>
      <c r="T12" s="146">
        <v>5</v>
      </c>
      <c r="U12" s="147">
        <v>3</v>
      </c>
      <c r="V12" s="148">
        <v>6</v>
      </c>
      <c r="W12" s="5">
        <f t="shared" si="37"/>
        <v>3.8</v>
      </c>
      <c r="X12" s="6">
        <f t="shared" si="38"/>
        <v>5.6</v>
      </c>
      <c r="Y12" s="196" t="str">
        <f t="shared" si="5"/>
        <v>5.6</v>
      </c>
      <c r="Z12" s="8" t="str">
        <f t="shared" si="6"/>
        <v>C</v>
      </c>
      <c r="AA12" s="7">
        <f t="shared" si="7"/>
        <v>2</v>
      </c>
      <c r="AB12" s="7" t="str">
        <f t="shared" si="8"/>
        <v>2.0</v>
      </c>
      <c r="AC12" s="9">
        <v>2</v>
      </c>
      <c r="AD12" s="28">
        <v>2</v>
      </c>
      <c r="AE12" s="87">
        <v>7.3</v>
      </c>
      <c r="AF12" s="4">
        <v>6</v>
      </c>
      <c r="AG12" s="374"/>
      <c r="AH12" s="5">
        <f t="shared" si="39"/>
        <v>6.5</v>
      </c>
      <c r="AI12" s="26">
        <f t="shared" si="40"/>
        <v>6.5</v>
      </c>
      <c r="AJ12" s="196" t="str">
        <f t="shared" si="9"/>
        <v>6.5</v>
      </c>
      <c r="AK12" s="128" t="str">
        <f t="shared" si="10"/>
        <v>C+</v>
      </c>
      <c r="AL12" s="127">
        <f t="shared" si="11"/>
        <v>2.5</v>
      </c>
      <c r="AM12" s="127" t="str">
        <f t="shared" si="12"/>
        <v>2.5</v>
      </c>
      <c r="AN12" s="9">
        <v>3</v>
      </c>
      <c r="AO12" s="380">
        <v>3</v>
      </c>
      <c r="AP12" s="87">
        <v>9</v>
      </c>
      <c r="AQ12" s="105">
        <v>7</v>
      </c>
      <c r="AR12" s="350"/>
      <c r="AS12" s="5">
        <f t="shared" si="41"/>
        <v>7.8</v>
      </c>
      <c r="AT12" s="26">
        <f t="shared" si="42"/>
        <v>7.8</v>
      </c>
      <c r="AU12" s="196" t="str">
        <f t="shared" si="43"/>
        <v>7.8</v>
      </c>
      <c r="AV12" s="128" t="str">
        <f t="shared" si="44"/>
        <v>B</v>
      </c>
      <c r="AW12" s="127">
        <f t="shared" si="45"/>
        <v>3</v>
      </c>
      <c r="AX12" s="127" t="str">
        <f t="shared" si="46"/>
        <v>3.0</v>
      </c>
      <c r="AY12" s="353">
        <v>4</v>
      </c>
      <c r="AZ12" s="28">
        <v>4</v>
      </c>
      <c r="BA12" s="81">
        <v>7.4</v>
      </c>
      <c r="BB12" s="104">
        <v>6</v>
      </c>
      <c r="BC12" s="361"/>
      <c r="BD12" s="5">
        <f t="shared" si="47"/>
        <v>6.6</v>
      </c>
      <c r="BE12" s="26">
        <f t="shared" si="48"/>
        <v>6.6</v>
      </c>
      <c r="BF12" s="196" t="str">
        <f t="shared" si="49"/>
        <v>6.6</v>
      </c>
      <c r="BG12" s="365" t="str">
        <f t="shared" si="17"/>
        <v>C+</v>
      </c>
      <c r="BH12" s="7">
        <f t="shared" si="18"/>
        <v>2.5</v>
      </c>
      <c r="BI12" s="7" t="str">
        <f t="shared" si="19"/>
        <v>2.5</v>
      </c>
      <c r="BJ12" s="369">
        <v>2</v>
      </c>
      <c r="BK12" s="380">
        <v>2</v>
      </c>
      <c r="BL12" s="497">
        <v>8</v>
      </c>
      <c r="BM12" s="104">
        <v>9</v>
      </c>
      <c r="BN12" s="361"/>
      <c r="BO12" s="5">
        <f t="shared" si="50"/>
        <v>8.6</v>
      </c>
      <c r="BP12" s="26">
        <f t="shared" si="20"/>
        <v>8.6</v>
      </c>
      <c r="BQ12" s="196" t="str">
        <f t="shared" si="21"/>
        <v>8.6</v>
      </c>
      <c r="BR12" s="365" t="str">
        <f t="shared" si="22"/>
        <v>A</v>
      </c>
      <c r="BS12" s="7">
        <f t="shared" si="23"/>
        <v>4</v>
      </c>
      <c r="BT12" s="7" t="str">
        <f t="shared" si="24"/>
        <v>4.0</v>
      </c>
      <c r="BU12" s="369">
        <v>2</v>
      </c>
      <c r="BV12" s="28">
        <v>2</v>
      </c>
      <c r="BW12" s="95">
        <v>7.8</v>
      </c>
      <c r="BX12" s="104">
        <v>8</v>
      </c>
      <c r="BY12" s="361"/>
      <c r="BZ12" s="5">
        <f t="shared" si="51"/>
        <v>7.9</v>
      </c>
      <c r="CA12" s="26">
        <f t="shared" si="25"/>
        <v>7.9</v>
      </c>
      <c r="CB12" s="196" t="str">
        <f t="shared" si="52"/>
        <v>7.9</v>
      </c>
      <c r="CC12" s="128" t="str">
        <f t="shared" si="26"/>
        <v>B</v>
      </c>
      <c r="CD12" s="127">
        <f t="shared" si="27"/>
        <v>3</v>
      </c>
      <c r="CE12" s="7" t="str">
        <f t="shared" si="28"/>
        <v>3.0</v>
      </c>
      <c r="CF12" s="9">
        <v>3</v>
      </c>
      <c r="CG12" s="28">
        <v>3</v>
      </c>
      <c r="CH12" s="119">
        <f t="shared" si="53"/>
        <v>16</v>
      </c>
      <c r="CI12" s="117">
        <f t="shared" si="54"/>
        <v>2.84375</v>
      </c>
      <c r="CJ12" s="112" t="str">
        <f t="shared" si="55"/>
        <v>2.84</v>
      </c>
      <c r="CK12" s="113" t="str">
        <f t="shared" si="56"/>
        <v>Lên lớp</v>
      </c>
      <c r="CL12" s="114">
        <f t="shared" si="57"/>
        <v>16</v>
      </c>
      <c r="CM12" s="115">
        <f t="shared" si="58"/>
        <v>2.84375</v>
      </c>
      <c r="CN12" s="113" t="str">
        <f t="shared" si="59"/>
        <v>Lên lớp</v>
      </c>
      <c r="CP12" s="152"/>
      <c r="CQ12" s="153"/>
      <c r="CR12" s="153"/>
      <c r="CS12" s="5">
        <f t="shared" si="29"/>
        <v>0</v>
      </c>
      <c r="CT12" s="6">
        <f t="shared" si="30"/>
        <v>0</v>
      </c>
      <c r="CU12" s="26"/>
      <c r="CV12" s="8" t="str">
        <f t="shared" si="32"/>
        <v>F</v>
      </c>
      <c r="CW12" s="7">
        <f t="shared" si="33"/>
        <v>0</v>
      </c>
      <c r="CX12" s="7" t="str">
        <f t="shared" si="34"/>
        <v>0.0</v>
      </c>
      <c r="CY12" s="9">
        <v>3</v>
      </c>
      <c r="CZ12" s="28"/>
    </row>
    <row r="13" spans="1:104" ht="21.75" customHeight="1">
      <c r="A13" s="269">
        <v>14</v>
      </c>
      <c r="B13" s="269" t="s">
        <v>152</v>
      </c>
      <c r="C13" s="270" t="s">
        <v>179</v>
      </c>
      <c r="D13" s="271" t="s">
        <v>167</v>
      </c>
      <c r="E13" s="272" t="s">
        <v>180</v>
      </c>
      <c r="F13" s="273"/>
      <c r="G13" s="288" t="s">
        <v>442</v>
      </c>
      <c r="H13" s="279" t="s">
        <v>17</v>
      </c>
      <c r="I13" s="393" t="s">
        <v>46</v>
      </c>
      <c r="J13" s="435">
        <v>6.5</v>
      </c>
      <c r="K13" s="196" t="str">
        <f t="shared" si="35"/>
        <v>6.5</v>
      </c>
      <c r="L13" s="54" t="str">
        <f t="shared" si="36"/>
        <v>C+</v>
      </c>
      <c r="M13" s="60">
        <f t="shared" si="0"/>
        <v>2.5</v>
      </c>
      <c r="N13" s="70" t="str">
        <f t="shared" si="1"/>
        <v>2.5</v>
      </c>
      <c r="O13" s="34"/>
      <c r="P13" s="87"/>
      <c r="Q13" s="8" t="str">
        <f t="shared" si="2"/>
        <v>F</v>
      </c>
      <c r="R13" s="7">
        <f t="shared" si="3"/>
        <v>0</v>
      </c>
      <c r="S13" s="70" t="str">
        <f t="shared" si="4"/>
        <v>0.0</v>
      </c>
      <c r="T13" s="146">
        <v>6</v>
      </c>
      <c r="U13" s="147">
        <v>3</v>
      </c>
      <c r="V13" s="148"/>
      <c r="W13" s="5">
        <f t="shared" si="37"/>
        <v>4.2</v>
      </c>
      <c r="X13" s="6">
        <f t="shared" si="38"/>
        <v>4.2</v>
      </c>
      <c r="Y13" s="196" t="str">
        <f t="shared" si="5"/>
        <v>4.2</v>
      </c>
      <c r="Z13" s="8" t="str">
        <f t="shared" si="6"/>
        <v>D</v>
      </c>
      <c r="AA13" s="7">
        <f t="shared" si="7"/>
        <v>1</v>
      </c>
      <c r="AB13" s="7" t="str">
        <f t="shared" si="8"/>
        <v>1.0</v>
      </c>
      <c r="AC13" s="9">
        <v>2</v>
      </c>
      <c r="AD13" s="28">
        <v>2</v>
      </c>
      <c r="AE13" s="36">
        <v>7</v>
      </c>
      <c r="AF13" s="4">
        <v>4</v>
      </c>
      <c r="AG13" s="374"/>
      <c r="AH13" s="5">
        <f t="shared" si="39"/>
        <v>5.2</v>
      </c>
      <c r="AI13" s="26">
        <f t="shared" si="40"/>
        <v>5.2</v>
      </c>
      <c r="AJ13" s="196" t="str">
        <f t="shared" si="9"/>
        <v>5.2</v>
      </c>
      <c r="AK13" s="128" t="str">
        <f t="shared" si="10"/>
        <v>D+</v>
      </c>
      <c r="AL13" s="127">
        <f t="shared" si="11"/>
        <v>1.5</v>
      </c>
      <c r="AM13" s="127" t="str">
        <f t="shared" si="12"/>
        <v>1.5</v>
      </c>
      <c r="AN13" s="9">
        <v>3</v>
      </c>
      <c r="AO13" s="380">
        <v>3</v>
      </c>
      <c r="AP13" s="87">
        <v>8.5</v>
      </c>
      <c r="AQ13" s="105">
        <v>8</v>
      </c>
      <c r="AR13" s="350"/>
      <c r="AS13" s="5">
        <f t="shared" si="41"/>
        <v>8.1999999999999993</v>
      </c>
      <c r="AT13" s="26">
        <f t="shared" si="42"/>
        <v>8.1999999999999993</v>
      </c>
      <c r="AU13" s="196" t="str">
        <f t="shared" si="43"/>
        <v>8.2</v>
      </c>
      <c r="AV13" s="128" t="str">
        <f t="shared" si="44"/>
        <v>B+</v>
      </c>
      <c r="AW13" s="127">
        <f t="shared" si="45"/>
        <v>3.5</v>
      </c>
      <c r="AX13" s="127" t="str">
        <f t="shared" si="46"/>
        <v>3.5</v>
      </c>
      <c r="AY13" s="353">
        <v>4</v>
      </c>
      <c r="AZ13" s="28">
        <v>4</v>
      </c>
      <c r="BA13" s="81">
        <v>7.4</v>
      </c>
      <c r="BB13" s="104">
        <v>5</v>
      </c>
      <c r="BC13" s="361"/>
      <c r="BD13" s="5">
        <f t="shared" si="47"/>
        <v>6</v>
      </c>
      <c r="BE13" s="26">
        <f t="shared" si="48"/>
        <v>6</v>
      </c>
      <c r="BF13" s="196" t="str">
        <f t="shared" si="49"/>
        <v>6.0</v>
      </c>
      <c r="BG13" s="365" t="str">
        <f t="shared" si="17"/>
        <v>C</v>
      </c>
      <c r="BH13" s="7">
        <f t="shared" si="18"/>
        <v>2</v>
      </c>
      <c r="BI13" s="7" t="str">
        <f t="shared" si="19"/>
        <v>2.0</v>
      </c>
      <c r="BJ13" s="369">
        <v>2</v>
      </c>
      <c r="BK13" s="380">
        <v>2</v>
      </c>
      <c r="BL13" s="497">
        <v>8.3000000000000007</v>
      </c>
      <c r="BM13" s="104">
        <v>8</v>
      </c>
      <c r="BN13" s="361"/>
      <c r="BO13" s="5">
        <f t="shared" si="50"/>
        <v>8.1</v>
      </c>
      <c r="BP13" s="26">
        <f t="shared" si="20"/>
        <v>8.1</v>
      </c>
      <c r="BQ13" s="196" t="str">
        <f t="shared" si="21"/>
        <v>8.1</v>
      </c>
      <c r="BR13" s="365" t="str">
        <f t="shared" si="22"/>
        <v>B+</v>
      </c>
      <c r="BS13" s="7">
        <f t="shared" si="23"/>
        <v>3.5</v>
      </c>
      <c r="BT13" s="7" t="str">
        <f t="shared" si="24"/>
        <v>3.5</v>
      </c>
      <c r="BU13" s="369">
        <v>2</v>
      </c>
      <c r="BV13" s="28">
        <v>2</v>
      </c>
      <c r="BW13" s="95">
        <v>7</v>
      </c>
      <c r="BX13" s="104">
        <v>6</v>
      </c>
      <c r="BY13" s="361"/>
      <c r="BZ13" s="5">
        <f t="shared" si="51"/>
        <v>6.4</v>
      </c>
      <c r="CA13" s="26">
        <f t="shared" si="25"/>
        <v>6.4</v>
      </c>
      <c r="CB13" s="196" t="str">
        <f t="shared" si="52"/>
        <v>6.4</v>
      </c>
      <c r="CC13" s="128" t="str">
        <f t="shared" si="26"/>
        <v>C</v>
      </c>
      <c r="CD13" s="127">
        <f t="shared" si="27"/>
        <v>2</v>
      </c>
      <c r="CE13" s="7" t="str">
        <f t="shared" si="28"/>
        <v>2.0</v>
      </c>
      <c r="CF13" s="9">
        <v>3</v>
      </c>
      <c r="CG13" s="28">
        <v>3</v>
      </c>
      <c r="CH13" s="119">
        <f t="shared" si="53"/>
        <v>16</v>
      </c>
      <c r="CI13" s="117">
        <f t="shared" si="54"/>
        <v>2.34375</v>
      </c>
      <c r="CJ13" s="112" t="str">
        <f t="shared" si="55"/>
        <v>2.34</v>
      </c>
      <c r="CK13" s="113" t="str">
        <f t="shared" si="56"/>
        <v>Lên lớp</v>
      </c>
      <c r="CL13" s="114">
        <f t="shared" si="57"/>
        <v>16</v>
      </c>
      <c r="CM13" s="115">
        <f t="shared" si="58"/>
        <v>2.34375</v>
      </c>
      <c r="CN13" s="113" t="str">
        <f t="shared" si="59"/>
        <v>Lên lớp</v>
      </c>
      <c r="CP13" s="152"/>
      <c r="CQ13" s="153"/>
      <c r="CR13" s="153"/>
      <c r="CS13" s="5">
        <f t="shared" si="29"/>
        <v>0</v>
      </c>
      <c r="CT13" s="6">
        <f t="shared" si="30"/>
        <v>0</v>
      </c>
      <c r="CU13" s="26"/>
      <c r="CV13" s="8" t="str">
        <f t="shared" si="32"/>
        <v>F</v>
      </c>
      <c r="CW13" s="7">
        <f t="shared" si="33"/>
        <v>0</v>
      </c>
      <c r="CX13" s="7" t="str">
        <f t="shared" si="34"/>
        <v>0.0</v>
      </c>
      <c r="CY13" s="9">
        <v>3</v>
      </c>
      <c r="CZ13" s="28"/>
    </row>
    <row r="14" spans="1:104" ht="21.75" customHeight="1">
      <c r="A14" s="269">
        <v>15</v>
      </c>
      <c r="B14" s="269" t="s">
        <v>152</v>
      </c>
      <c r="C14" s="270" t="s">
        <v>181</v>
      </c>
      <c r="D14" s="271" t="s">
        <v>167</v>
      </c>
      <c r="E14" s="272" t="s">
        <v>146</v>
      </c>
      <c r="F14" s="273"/>
      <c r="G14" s="288" t="s">
        <v>441</v>
      </c>
      <c r="H14" s="279" t="s">
        <v>17</v>
      </c>
      <c r="I14" s="393" t="s">
        <v>383</v>
      </c>
      <c r="J14" s="435">
        <v>6.3</v>
      </c>
      <c r="K14" s="196" t="str">
        <f t="shared" si="35"/>
        <v>6.3</v>
      </c>
      <c r="L14" s="54" t="str">
        <f t="shared" si="36"/>
        <v>C</v>
      </c>
      <c r="M14" s="60">
        <f t="shared" si="0"/>
        <v>2</v>
      </c>
      <c r="N14" s="70" t="str">
        <f t="shared" si="1"/>
        <v>2.0</v>
      </c>
      <c r="O14" s="34"/>
      <c r="P14" s="87"/>
      <c r="Q14" s="8" t="str">
        <f t="shared" si="2"/>
        <v>F</v>
      </c>
      <c r="R14" s="7">
        <f t="shared" si="3"/>
        <v>0</v>
      </c>
      <c r="S14" s="70" t="str">
        <f t="shared" si="4"/>
        <v>0.0</v>
      </c>
      <c r="T14" s="146">
        <v>6.4</v>
      </c>
      <c r="U14" s="147">
        <v>4</v>
      </c>
      <c r="V14" s="148"/>
      <c r="W14" s="5">
        <f t="shared" si="37"/>
        <v>5</v>
      </c>
      <c r="X14" s="6">
        <f t="shared" si="38"/>
        <v>5</v>
      </c>
      <c r="Y14" s="196" t="str">
        <f t="shared" si="5"/>
        <v>5.0</v>
      </c>
      <c r="Z14" s="8" t="str">
        <f t="shared" si="6"/>
        <v>D+</v>
      </c>
      <c r="AA14" s="7">
        <f t="shared" si="7"/>
        <v>1.5</v>
      </c>
      <c r="AB14" s="7" t="str">
        <f t="shared" si="8"/>
        <v>1.5</v>
      </c>
      <c r="AC14" s="9">
        <v>2</v>
      </c>
      <c r="AD14" s="28">
        <v>2</v>
      </c>
      <c r="AE14" s="36">
        <v>6.2</v>
      </c>
      <c r="AF14" s="4">
        <v>4</v>
      </c>
      <c r="AG14" s="374"/>
      <c r="AH14" s="5">
        <f t="shared" si="39"/>
        <v>4.9000000000000004</v>
      </c>
      <c r="AI14" s="26">
        <f t="shared" si="40"/>
        <v>4.9000000000000004</v>
      </c>
      <c r="AJ14" s="196" t="str">
        <f t="shared" si="9"/>
        <v>4.9</v>
      </c>
      <c r="AK14" s="128" t="str">
        <f t="shared" si="10"/>
        <v>D</v>
      </c>
      <c r="AL14" s="127">
        <f t="shared" si="11"/>
        <v>1</v>
      </c>
      <c r="AM14" s="127" t="str">
        <f t="shared" si="12"/>
        <v>1.0</v>
      </c>
      <c r="AN14" s="9">
        <v>3</v>
      </c>
      <c r="AO14" s="380">
        <v>3</v>
      </c>
      <c r="AP14" s="87">
        <v>7.3</v>
      </c>
      <c r="AQ14" s="105">
        <v>6</v>
      </c>
      <c r="AR14" s="350"/>
      <c r="AS14" s="5">
        <f t="shared" si="41"/>
        <v>6.5</v>
      </c>
      <c r="AT14" s="26">
        <f t="shared" si="42"/>
        <v>6.5</v>
      </c>
      <c r="AU14" s="196" t="str">
        <f t="shared" si="43"/>
        <v>6.5</v>
      </c>
      <c r="AV14" s="128" t="str">
        <f t="shared" si="44"/>
        <v>C+</v>
      </c>
      <c r="AW14" s="127">
        <f t="shared" si="45"/>
        <v>2.5</v>
      </c>
      <c r="AX14" s="127" t="str">
        <f t="shared" si="46"/>
        <v>2.5</v>
      </c>
      <c r="AY14" s="353">
        <v>4</v>
      </c>
      <c r="AZ14" s="28">
        <v>4</v>
      </c>
      <c r="BA14" s="81">
        <v>6.4</v>
      </c>
      <c r="BB14" s="104">
        <v>4</v>
      </c>
      <c r="BC14" s="361"/>
      <c r="BD14" s="5">
        <f t="shared" si="47"/>
        <v>5</v>
      </c>
      <c r="BE14" s="26">
        <f t="shared" si="48"/>
        <v>5</v>
      </c>
      <c r="BF14" s="196" t="str">
        <f t="shared" si="49"/>
        <v>5.0</v>
      </c>
      <c r="BG14" s="365" t="str">
        <f t="shared" si="17"/>
        <v>D+</v>
      </c>
      <c r="BH14" s="7">
        <f t="shared" si="18"/>
        <v>1.5</v>
      </c>
      <c r="BI14" s="7" t="str">
        <f t="shared" si="19"/>
        <v>1.5</v>
      </c>
      <c r="BJ14" s="369">
        <v>2</v>
      </c>
      <c r="BK14" s="380">
        <v>2</v>
      </c>
      <c r="BL14" s="497">
        <v>8</v>
      </c>
      <c r="BM14" s="104">
        <v>8</v>
      </c>
      <c r="BN14" s="361"/>
      <c r="BO14" s="5">
        <f t="shared" si="50"/>
        <v>8</v>
      </c>
      <c r="BP14" s="26">
        <f t="shared" si="20"/>
        <v>8</v>
      </c>
      <c r="BQ14" s="196" t="str">
        <f t="shared" si="21"/>
        <v>8.0</v>
      </c>
      <c r="BR14" s="365" t="str">
        <f t="shared" si="22"/>
        <v>B+</v>
      </c>
      <c r="BS14" s="7">
        <f t="shared" si="23"/>
        <v>3.5</v>
      </c>
      <c r="BT14" s="7" t="str">
        <f t="shared" si="24"/>
        <v>3.5</v>
      </c>
      <c r="BU14" s="369">
        <v>2</v>
      </c>
      <c r="BV14" s="28">
        <v>2</v>
      </c>
      <c r="BW14" s="95">
        <v>7</v>
      </c>
      <c r="BX14" s="104">
        <v>4</v>
      </c>
      <c r="BY14" s="361"/>
      <c r="BZ14" s="5">
        <f t="shared" si="51"/>
        <v>5.2</v>
      </c>
      <c r="CA14" s="26">
        <f t="shared" si="25"/>
        <v>5.2</v>
      </c>
      <c r="CB14" s="196" t="str">
        <f t="shared" si="52"/>
        <v>5.2</v>
      </c>
      <c r="CC14" s="128" t="str">
        <f t="shared" si="26"/>
        <v>D+</v>
      </c>
      <c r="CD14" s="127">
        <f t="shared" si="27"/>
        <v>1.5</v>
      </c>
      <c r="CE14" s="7" t="str">
        <f t="shared" si="28"/>
        <v>1.5</v>
      </c>
      <c r="CF14" s="9">
        <v>3</v>
      </c>
      <c r="CG14" s="28">
        <v>3</v>
      </c>
      <c r="CH14" s="119">
        <f t="shared" si="53"/>
        <v>16</v>
      </c>
      <c r="CI14" s="117">
        <f t="shared" si="54"/>
        <v>1.90625</v>
      </c>
      <c r="CJ14" s="112" t="str">
        <f t="shared" si="55"/>
        <v>1.91</v>
      </c>
      <c r="CK14" s="113" t="str">
        <f t="shared" si="56"/>
        <v>Lên lớp</v>
      </c>
      <c r="CL14" s="114">
        <f t="shared" si="57"/>
        <v>16</v>
      </c>
      <c r="CM14" s="115">
        <f t="shared" si="58"/>
        <v>1.90625</v>
      </c>
      <c r="CN14" s="113" t="str">
        <f t="shared" si="59"/>
        <v>Lên lớp</v>
      </c>
      <c r="CP14" s="152"/>
      <c r="CQ14" s="154"/>
      <c r="CR14" s="153"/>
      <c r="CS14" s="5">
        <f t="shared" si="29"/>
        <v>0</v>
      </c>
      <c r="CT14" s="6">
        <f t="shared" si="30"/>
        <v>0</v>
      </c>
      <c r="CU14" s="26"/>
      <c r="CV14" s="8" t="str">
        <f t="shared" si="32"/>
        <v>F</v>
      </c>
      <c r="CW14" s="7">
        <f t="shared" si="33"/>
        <v>0</v>
      </c>
      <c r="CX14" s="7" t="str">
        <f t="shared" si="34"/>
        <v>0.0</v>
      </c>
      <c r="CY14" s="9">
        <v>3</v>
      </c>
      <c r="CZ14" s="28"/>
    </row>
    <row r="15" spans="1:104" ht="21.75" customHeight="1">
      <c r="A15" s="269">
        <v>16</v>
      </c>
      <c r="B15" s="269" t="s">
        <v>152</v>
      </c>
      <c r="C15" s="270" t="s">
        <v>182</v>
      </c>
      <c r="D15" s="271" t="s">
        <v>183</v>
      </c>
      <c r="E15" s="272" t="s">
        <v>115</v>
      </c>
      <c r="F15" s="273"/>
      <c r="G15" s="288" t="s">
        <v>443</v>
      </c>
      <c r="H15" s="279" t="s">
        <v>17</v>
      </c>
      <c r="I15" s="393" t="s">
        <v>20</v>
      </c>
      <c r="J15" s="435">
        <v>6</v>
      </c>
      <c r="K15" s="196" t="str">
        <f t="shared" si="35"/>
        <v>6.0</v>
      </c>
      <c r="L15" s="54" t="str">
        <f t="shared" si="36"/>
        <v>C</v>
      </c>
      <c r="M15" s="60">
        <f t="shared" si="0"/>
        <v>2</v>
      </c>
      <c r="N15" s="70" t="str">
        <f t="shared" si="1"/>
        <v>2.0</v>
      </c>
      <c r="O15" s="34"/>
      <c r="P15" s="87"/>
      <c r="Q15" s="8" t="str">
        <f t="shared" si="2"/>
        <v>F</v>
      </c>
      <c r="R15" s="7">
        <f t="shared" si="3"/>
        <v>0</v>
      </c>
      <c r="S15" s="70" t="str">
        <f t="shared" si="4"/>
        <v>0.0</v>
      </c>
      <c r="T15" s="146">
        <v>6.4</v>
      </c>
      <c r="U15" s="147">
        <v>6</v>
      </c>
      <c r="V15" s="148"/>
      <c r="W15" s="5">
        <f t="shared" si="37"/>
        <v>6.2</v>
      </c>
      <c r="X15" s="6">
        <f t="shared" si="38"/>
        <v>6.2</v>
      </c>
      <c r="Y15" s="196" t="str">
        <f t="shared" si="5"/>
        <v>6.2</v>
      </c>
      <c r="Z15" s="8" t="str">
        <f t="shared" si="6"/>
        <v>C</v>
      </c>
      <c r="AA15" s="7">
        <f t="shared" si="7"/>
        <v>2</v>
      </c>
      <c r="AB15" s="7" t="str">
        <f t="shared" si="8"/>
        <v>2.0</v>
      </c>
      <c r="AC15" s="9">
        <v>2</v>
      </c>
      <c r="AD15" s="28">
        <v>2</v>
      </c>
      <c r="AE15" s="36">
        <v>6.8</v>
      </c>
      <c r="AF15" s="4">
        <v>5</v>
      </c>
      <c r="AG15" s="374"/>
      <c r="AH15" s="5">
        <f t="shared" si="39"/>
        <v>5.7</v>
      </c>
      <c r="AI15" s="26">
        <f t="shared" si="40"/>
        <v>5.7</v>
      </c>
      <c r="AJ15" s="196" t="str">
        <f t="shared" si="9"/>
        <v>5.7</v>
      </c>
      <c r="AK15" s="128" t="str">
        <f t="shared" si="10"/>
        <v>C</v>
      </c>
      <c r="AL15" s="127">
        <f t="shared" si="11"/>
        <v>2</v>
      </c>
      <c r="AM15" s="127" t="str">
        <f t="shared" si="12"/>
        <v>2.0</v>
      </c>
      <c r="AN15" s="9">
        <v>3</v>
      </c>
      <c r="AO15" s="380">
        <v>3</v>
      </c>
      <c r="AP15" s="87">
        <v>8.3000000000000007</v>
      </c>
      <c r="AQ15" s="105">
        <v>7</v>
      </c>
      <c r="AR15" s="350"/>
      <c r="AS15" s="5">
        <f t="shared" si="41"/>
        <v>7.5</v>
      </c>
      <c r="AT15" s="26">
        <f t="shared" si="42"/>
        <v>7.5</v>
      </c>
      <c r="AU15" s="196" t="str">
        <f t="shared" si="43"/>
        <v>7.5</v>
      </c>
      <c r="AV15" s="128" t="str">
        <f t="shared" si="44"/>
        <v>B</v>
      </c>
      <c r="AW15" s="127">
        <f t="shared" si="45"/>
        <v>3</v>
      </c>
      <c r="AX15" s="127" t="str">
        <f t="shared" si="46"/>
        <v>3.0</v>
      </c>
      <c r="AY15" s="353">
        <v>4</v>
      </c>
      <c r="AZ15" s="28">
        <v>4</v>
      </c>
      <c r="BA15" s="81">
        <v>7.4</v>
      </c>
      <c r="BB15" s="104">
        <v>4</v>
      </c>
      <c r="BC15" s="361"/>
      <c r="BD15" s="5">
        <f t="shared" si="47"/>
        <v>5.4</v>
      </c>
      <c r="BE15" s="26">
        <f t="shared" si="48"/>
        <v>5.4</v>
      </c>
      <c r="BF15" s="196" t="str">
        <f t="shared" si="49"/>
        <v>5.4</v>
      </c>
      <c r="BG15" s="365" t="str">
        <f t="shared" si="17"/>
        <v>D+</v>
      </c>
      <c r="BH15" s="7">
        <f t="shared" si="18"/>
        <v>1.5</v>
      </c>
      <c r="BI15" s="7" t="str">
        <f t="shared" si="19"/>
        <v>1.5</v>
      </c>
      <c r="BJ15" s="369">
        <v>2</v>
      </c>
      <c r="BK15" s="380">
        <v>2</v>
      </c>
      <c r="BL15" s="497">
        <v>8.3000000000000007</v>
      </c>
      <c r="BM15" s="104">
        <v>7</v>
      </c>
      <c r="BN15" s="361"/>
      <c r="BO15" s="5">
        <f t="shared" si="50"/>
        <v>7.5</v>
      </c>
      <c r="BP15" s="26">
        <f t="shared" si="20"/>
        <v>7.5</v>
      </c>
      <c r="BQ15" s="196" t="str">
        <f t="shared" si="21"/>
        <v>7.5</v>
      </c>
      <c r="BR15" s="365" t="str">
        <f t="shared" si="22"/>
        <v>B</v>
      </c>
      <c r="BS15" s="7">
        <f t="shared" si="23"/>
        <v>3</v>
      </c>
      <c r="BT15" s="7" t="str">
        <f t="shared" si="24"/>
        <v>3.0</v>
      </c>
      <c r="BU15" s="369">
        <v>2</v>
      </c>
      <c r="BV15" s="28">
        <v>2</v>
      </c>
      <c r="BW15" s="95">
        <v>6.8</v>
      </c>
      <c r="BX15" s="104">
        <v>4</v>
      </c>
      <c r="BY15" s="361"/>
      <c r="BZ15" s="5">
        <f t="shared" si="51"/>
        <v>5.0999999999999996</v>
      </c>
      <c r="CA15" s="26">
        <f t="shared" si="25"/>
        <v>5.0999999999999996</v>
      </c>
      <c r="CB15" s="196" t="str">
        <f t="shared" si="52"/>
        <v>5.1</v>
      </c>
      <c r="CC15" s="128" t="str">
        <f t="shared" si="26"/>
        <v>D+</v>
      </c>
      <c r="CD15" s="127">
        <f t="shared" si="27"/>
        <v>1.5</v>
      </c>
      <c r="CE15" s="7" t="str">
        <f t="shared" si="28"/>
        <v>1.5</v>
      </c>
      <c r="CF15" s="9">
        <v>3</v>
      </c>
      <c r="CG15" s="28">
        <v>3</v>
      </c>
      <c r="CH15" s="119">
        <f t="shared" si="53"/>
        <v>16</v>
      </c>
      <c r="CI15" s="117">
        <f t="shared" si="54"/>
        <v>2.21875</v>
      </c>
      <c r="CJ15" s="112" t="str">
        <f t="shared" si="55"/>
        <v>2.22</v>
      </c>
      <c r="CK15" s="113" t="str">
        <f t="shared" si="56"/>
        <v>Lên lớp</v>
      </c>
      <c r="CL15" s="114">
        <f t="shared" si="57"/>
        <v>16</v>
      </c>
      <c r="CM15" s="115">
        <f t="shared" si="58"/>
        <v>2.21875</v>
      </c>
      <c r="CN15" s="113" t="str">
        <f t="shared" si="59"/>
        <v>Lên lớp</v>
      </c>
      <c r="CP15" s="152"/>
      <c r="CQ15" s="153"/>
      <c r="CR15" s="153"/>
      <c r="CS15" s="5">
        <f t="shared" si="29"/>
        <v>0</v>
      </c>
      <c r="CT15" s="6">
        <f t="shared" si="30"/>
        <v>0</v>
      </c>
      <c r="CU15" s="26"/>
      <c r="CV15" s="8" t="str">
        <f t="shared" si="32"/>
        <v>F</v>
      </c>
      <c r="CW15" s="7">
        <f t="shared" si="33"/>
        <v>0</v>
      </c>
      <c r="CX15" s="7" t="str">
        <f t="shared" si="34"/>
        <v>0.0</v>
      </c>
      <c r="CY15" s="9">
        <v>3</v>
      </c>
      <c r="CZ15" s="28"/>
    </row>
    <row r="16" spans="1:104" ht="21.75" customHeight="1">
      <c r="A16" s="269">
        <v>17</v>
      </c>
      <c r="B16" s="269" t="s">
        <v>152</v>
      </c>
      <c r="C16" s="270" t="s">
        <v>184</v>
      </c>
      <c r="D16" s="271" t="s">
        <v>185</v>
      </c>
      <c r="E16" s="272" t="s">
        <v>111</v>
      </c>
      <c r="F16" s="273"/>
      <c r="G16" s="288" t="s">
        <v>444</v>
      </c>
      <c r="H16" s="279" t="s">
        <v>17</v>
      </c>
      <c r="I16" s="393" t="s">
        <v>466</v>
      </c>
      <c r="J16" s="435">
        <v>6.5</v>
      </c>
      <c r="K16" s="196" t="str">
        <f t="shared" si="35"/>
        <v>6.5</v>
      </c>
      <c r="L16" s="54" t="str">
        <f t="shared" si="36"/>
        <v>C+</v>
      </c>
      <c r="M16" s="60">
        <f t="shared" si="0"/>
        <v>2.5</v>
      </c>
      <c r="N16" s="70" t="str">
        <f t="shared" si="1"/>
        <v>2.5</v>
      </c>
      <c r="O16" s="34"/>
      <c r="P16" s="87"/>
      <c r="Q16" s="8" t="str">
        <f t="shared" si="2"/>
        <v>F</v>
      </c>
      <c r="R16" s="7">
        <f t="shared" si="3"/>
        <v>0</v>
      </c>
      <c r="S16" s="70" t="str">
        <f t="shared" si="4"/>
        <v>0.0</v>
      </c>
      <c r="T16" s="146">
        <v>6.4</v>
      </c>
      <c r="U16" s="147">
        <v>5</v>
      </c>
      <c r="V16" s="148"/>
      <c r="W16" s="5">
        <f t="shared" si="37"/>
        <v>5.6</v>
      </c>
      <c r="X16" s="6">
        <f t="shared" si="38"/>
        <v>5.6</v>
      </c>
      <c r="Y16" s="196" t="str">
        <f t="shared" si="5"/>
        <v>5.6</v>
      </c>
      <c r="Z16" s="8" t="str">
        <f t="shared" si="6"/>
        <v>C</v>
      </c>
      <c r="AA16" s="7">
        <f t="shared" si="7"/>
        <v>2</v>
      </c>
      <c r="AB16" s="7" t="str">
        <f t="shared" si="8"/>
        <v>2.0</v>
      </c>
      <c r="AC16" s="9">
        <v>2</v>
      </c>
      <c r="AD16" s="28">
        <v>2</v>
      </c>
      <c r="AE16" s="36">
        <v>8</v>
      </c>
      <c r="AF16" s="4">
        <v>8</v>
      </c>
      <c r="AG16" s="374"/>
      <c r="AH16" s="5">
        <f t="shared" si="39"/>
        <v>8</v>
      </c>
      <c r="AI16" s="26">
        <f t="shared" si="40"/>
        <v>8</v>
      </c>
      <c r="AJ16" s="196" t="str">
        <f t="shared" si="9"/>
        <v>8.0</v>
      </c>
      <c r="AK16" s="128" t="str">
        <f t="shared" si="10"/>
        <v>B+</v>
      </c>
      <c r="AL16" s="127">
        <f t="shared" si="11"/>
        <v>3.5</v>
      </c>
      <c r="AM16" s="127" t="str">
        <f t="shared" si="12"/>
        <v>3.5</v>
      </c>
      <c r="AN16" s="9">
        <v>3</v>
      </c>
      <c r="AO16" s="380">
        <v>3</v>
      </c>
      <c r="AP16" s="87">
        <v>7.7</v>
      </c>
      <c r="AQ16" s="105">
        <v>7</v>
      </c>
      <c r="AR16" s="350"/>
      <c r="AS16" s="5">
        <f t="shared" si="41"/>
        <v>7.3</v>
      </c>
      <c r="AT16" s="26">
        <f t="shared" si="42"/>
        <v>7.3</v>
      </c>
      <c r="AU16" s="196" t="str">
        <f t="shared" si="43"/>
        <v>7.3</v>
      </c>
      <c r="AV16" s="128" t="str">
        <f t="shared" si="44"/>
        <v>B</v>
      </c>
      <c r="AW16" s="127">
        <f t="shared" si="45"/>
        <v>3</v>
      </c>
      <c r="AX16" s="127" t="str">
        <f t="shared" si="46"/>
        <v>3.0</v>
      </c>
      <c r="AY16" s="353">
        <v>4</v>
      </c>
      <c r="AZ16" s="28">
        <v>4</v>
      </c>
      <c r="BA16" s="81">
        <v>6.2</v>
      </c>
      <c r="BB16" s="104">
        <v>6</v>
      </c>
      <c r="BC16" s="361"/>
      <c r="BD16" s="5">
        <f t="shared" si="47"/>
        <v>6.1</v>
      </c>
      <c r="BE16" s="26">
        <f t="shared" si="48"/>
        <v>6.1</v>
      </c>
      <c r="BF16" s="196" t="str">
        <f t="shared" si="49"/>
        <v>6.1</v>
      </c>
      <c r="BG16" s="365" t="str">
        <f t="shared" si="17"/>
        <v>C</v>
      </c>
      <c r="BH16" s="7">
        <f t="shared" si="18"/>
        <v>2</v>
      </c>
      <c r="BI16" s="7" t="str">
        <f t="shared" si="19"/>
        <v>2.0</v>
      </c>
      <c r="BJ16" s="369">
        <v>2</v>
      </c>
      <c r="BK16" s="380">
        <v>2</v>
      </c>
      <c r="BL16" s="497">
        <v>8</v>
      </c>
      <c r="BM16" s="104">
        <v>8</v>
      </c>
      <c r="BN16" s="361"/>
      <c r="BO16" s="5">
        <f t="shared" si="50"/>
        <v>8</v>
      </c>
      <c r="BP16" s="26">
        <f t="shared" si="20"/>
        <v>8</v>
      </c>
      <c r="BQ16" s="196" t="str">
        <f t="shared" si="21"/>
        <v>8.0</v>
      </c>
      <c r="BR16" s="365" t="str">
        <f t="shared" si="22"/>
        <v>B+</v>
      </c>
      <c r="BS16" s="7">
        <f t="shared" si="23"/>
        <v>3.5</v>
      </c>
      <c r="BT16" s="7" t="str">
        <f t="shared" si="24"/>
        <v>3.5</v>
      </c>
      <c r="BU16" s="369">
        <v>2</v>
      </c>
      <c r="BV16" s="28">
        <v>2</v>
      </c>
      <c r="BW16" s="95">
        <v>8.1999999999999993</v>
      </c>
      <c r="BX16" s="104">
        <v>8</v>
      </c>
      <c r="BY16" s="361"/>
      <c r="BZ16" s="5">
        <f t="shared" si="51"/>
        <v>8.1</v>
      </c>
      <c r="CA16" s="26">
        <f t="shared" si="25"/>
        <v>8.1</v>
      </c>
      <c r="CB16" s="196" t="str">
        <f t="shared" si="52"/>
        <v>8.1</v>
      </c>
      <c r="CC16" s="128" t="str">
        <f t="shared" si="26"/>
        <v>B+</v>
      </c>
      <c r="CD16" s="127">
        <f t="shared" si="27"/>
        <v>3.5</v>
      </c>
      <c r="CE16" s="7" t="str">
        <f t="shared" si="28"/>
        <v>3.5</v>
      </c>
      <c r="CF16" s="9">
        <v>3</v>
      </c>
      <c r="CG16" s="28">
        <v>3</v>
      </c>
      <c r="CH16" s="119">
        <f t="shared" si="53"/>
        <v>16</v>
      </c>
      <c r="CI16" s="117">
        <f t="shared" si="54"/>
        <v>3</v>
      </c>
      <c r="CJ16" s="112" t="str">
        <f t="shared" si="55"/>
        <v>3.00</v>
      </c>
      <c r="CK16" s="113" t="str">
        <f t="shared" si="56"/>
        <v>Lên lớp</v>
      </c>
      <c r="CL16" s="114">
        <f t="shared" si="57"/>
        <v>16</v>
      </c>
      <c r="CM16" s="115">
        <f t="shared" si="58"/>
        <v>3</v>
      </c>
      <c r="CN16" s="113" t="str">
        <f t="shared" si="59"/>
        <v>Lên lớp</v>
      </c>
      <c r="CP16" s="152"/>
      <c r="CQ16" s="153"/>
      <c r="CR16" s="153"/>
      <c r="CS16" s="5">
        <f t="shared" si="29"/>
        <v>0</v>
      </c>
      <c r="CT16" s="6">
        <f t="shared" si="30"/>
        <v>0</v>
      </c>
      <c r="CU16" s="26"/>
      <c r="CV16" s="8" t="str">
        <f t="shared" si="32"/>
        <v>F</v>
      </c>
      <c r="CW16" s="7">
        <f t="shared" si="33"/>
        <v>0</v>
      </c>
      <c r="CX16" s="7" t="str">
        <f t="shared" si="34"/>
        <v>0.0</v>
      </c>
      <c r="CY16" s="9">
        <v>3</v>
      </c>
      <c r="CZ16" s="28"/>
    </row>
    <row r="17" spans="1:104" ht="21.75" customHeight="1">
      <c r="A17" s="269">
        <v>19</v>
      </c>
      <c r="B17" s="269" t="s">
        <v>152</v>
      </c>
      <c r="C17" s="270" t="s">
        <v>189</v>
      </c>
      <c r="D17" s="271" t="s">
        <v>190</v>
      </c>
      <c r="E17" s="272" t="s">
        <v>191</v>
      </c>
      <c r="F17" s="273"/>
      <c r="G17" s="288" t="s">
        <v>446</v>
      </c>
      <c r="H17" s="279" t="s">
        <v>17</v>
      </c>
      <c r="I17" s="393" t="s">
        <v>44</v>
      </c>
      <c r="J17" s="435">
        <v>6</v>
      </c>
      <c r="K17" s="196" t="str">
        <f t="shared" si="35"/>
        <v>6.0</v>
      </c>
      <c r="L17" s="54" t="str">
        <f t="shared" si="36"/>
        <v>C</v>
      </c>
      <c r="M17" s="60">
        <f t="shared" si="0"/>
        <v>2</v>
      </c>
      <c r="N17" s="70" t="str">
        <f t="shared" si="1"/>
        <v>2.0</v>
      </c>
      <c r="O17" s="34"/>
      <c r="P17" s="87"/>
      <c r="Q17" s="8" t="str">
        <f t="shared" si="2"/>
        <v>F</v>
      </c>
      <c r="R17" s="7">
        <f t="shared" si="3"/>
        <v>0</v>
      </c>
      <c r="S17" s="70" t="str">
        <f t="shared" si="4"/>
        <v>0.0</v>
      </c>
      <c r="T17" s="146">
        <v>5</v>
      </c>
      <c r="U17" s="147">
        <v>2</v>
      </c>
      <c r="V17" s="148">
        <v>6</v>
      </c>
      <c r="W17" s="5">
        <f t="shared" si="37"/>
        <v>3.2</v>
      </c>
      <c r="X17" s="6">
        <f t="shared" si="38"/>
        <v>5.6</v>
      </c>
      <c r="Y17" s="196" t="str">
        <f t="shared" si="5"/>
        <v>5.6</v>
      </c>
      <c r="Z17" s="8" t="str">
        <f t="shared" si="6"/>
        <v>C</v>
      </c>
      <c r="AA17" s="7">
        <f t="shared" si="7"/>
        <v>2</v>
      </c>
      <c r="AB17" s="7" t="str">
        <f t="shared" si="8"/>
        <v>2.0</v>
      </c>
      <c r="AC17" s="9">
        <v>2</v>
      </c>
      <c r="AD17" s="28">
        <v>2</v>
      </c>
      <c r="AE17" s="36">
        <v>6</v>
      </c>
      <c r="AF17" s="4">
        <v>4</v>
      </c>
      <c r="AG17" s="374"/>
      <c r="AH17" s="5">
        <f t="shared" si="39"/>
        <v>4.8</v>
      </c>
      <c r="AI17" s="26">
        <f t="shared" si="40"/>
        <v>4.8</v>
      </c>
      <c r="AJ17" s="196" t="str">
        <f t="shared" si="9"/>
        <v>4.8</v>
      </c>
      <c r="AK17" s="128" t="str">
        <f t="shared" si="10"/>
        <v>D</v>
      </c>
      <c r="AL17" s="127">
        <f t="shared" si="11"/>
        <v>1</v>
      </c>
      <c r="AM17" s="127" t="str">
        <f t="shared" si="12"/>
        <v>1.0</v>
      </c>
      <c r="AN17" s="9">
        <v>3</v>
      </c>
      <c r="AO17" s="380">
        <v>3</v>
      </c>
      <c r="AP17" s="87">
        <v>8</v>
      </c>
      <c r="AQ17" s="105">
        <v>8</v>
      </c>
      <c r="AR17" s="350"/>
      <c r="AS17" s="5">
        <f t="shared" si="41"/>
        <v>8</v>
      </c>
      <c r="AT17" s="26">
        <f t="shared" si="42"/>
        <v>8</v>
      </c>
      <c r="AU17" s="196" t="str">
        <f t="shared" si="43"/>
        <v>8.0</v>
      </c>
      <c r="AV17" s="128" t="str">
        <f t="shared" si="44"/>
        <v>B+</v>
      </c>
      <c r="AW17" s="127">
        <f t="shared" si="45"/>
        <v>3.5</v>
      </c>
      <c r="AX17" s="127" t="str">
        <f t="shared" si="46"/>
        <v>3.5</v>
      </c>
      <c r="AY17" s="353">
        <v>4</v>
      </c>
      <c r="AZ17" s="28">
        <v>4</v>
      </c>
      <c r="BA17" s="81">
        <v>6.6</v>
      </c>
      <c r="BB17" s="104">
        <v>6</v>
      </c>
      <c r="BC17" s="361"/>
      <c r="BD17" s="5">
        <f t="shared" si="47"/>
        <v>6.2</v>
      </c>
      <c r="BE17" s="26">
        <f t="shared" si="48"/>
        <v>6.2</v>
      </c>
      <c r="BF17" s="196" t="str">
        <f t="shared" si="49"/>
        <v>6.2</v>
      </c>
      <c r="BG17" s="365" t="str">
        <f t="shared" si="17"/>
        <v>C</v>
      </c>
      <c r="BH17" s="7">
        <f t="shared" si="18"/>
        <v>2</v>
      </c>
      <c r="BI17" s="7" t="str">
        <f t="shared" si="19"/>
        <v>2.0</v>
      </c>
      <c r="BJ17" s="369">
        <v>2</v>
      </c>
      <c r="BK17" s="380">
        <v>2</v>
      </c>
      <c r="BL17" s="497">
        <v>8.3000000000000007</v>
      </c>
      <c r="BM17" s="104">
        <v>9</v>
      </c>
      <c r="BN17" s="361"/>
      <c r="BO17" s="5">
        <f t="shared" si="50"/>
        <v>8.6999999999999993</v>
      </c>
      <c r="BP17" s="26">
        <f t="shared" si="20"/>
        <v>8.6999999999999993</v>
      </c>
      <c r="BQ17" s="196" t="str">
        <f t="shared" si="21"/>
        <v>8.7</v>
      </c>
      <c r="BR17" s="365" t="str">
        <f t="shared" si="22"/>
        <v>A</v>
      </c>
      <c r="BS17" s="7">
        <f t="shared" si="23"/>
        <v>4</v>
      </c>
      <c r="BT17" s="7" t="str">
        <f t="shared" si="24"/>
        <v>4.0</v>
      </c>
      <c r="BU17" s="369">
        <v>2</v>
      </c>
      <c r="BV17" s="28">
        <v>2</v>
      </c>
      <c r="BW17" s="95">
        <v>8</v>
      </c>
      <c r="BX17" s="104">
        <v>6</v>
      </c>
      <c r="BY17" s="361"/>
      <c r="BZ17" s="5">
        <f t="shared" si="51"/>
        <v>6.8</v>
      </c>
      <c r="CA17" s="26">
        <f t="shared" si="25"/>
        <v>6.8</v>
      </c>
      <c r="CB17" s="196" t="str">
        <f t="shared" si="52"/>
        <v>6.8</v>
      </c>
      <c r="CC17" s="128" t="str">
        <f t="shared" si="26"/>
        <v>C+</v>
      </c>
      <c r="CD17" s="127">
        <f t="shared" si="27"/>
        <v>2.5</v>
      </c>
      <c r="CE17" s="7" t="str">
        <f t="shared" si="28"/>
        <v>2.5</v>
      </c>
      <c r="CF17" s="9">
        <v>3</v>
      </c>
      <c r="CG17" s="28">
        <v>3</v>
      </c>
      <c r="CH17" s="119">
        <f t="shared" si="53"/>
        <v>16</v>
      </c>
      <c r="CI17" s="117">
        <f t="shared" si="54"/>
        <v>2.53125</v>
      </c>
      <c r="CJ17" s="112" t="str">
        <f t="shared" si="55"/>
        <v>2.53</v>
      </c>
      <c r="CK17" s="113" t="str">
        <f t="shared" si="56"/>
        <v>Lên lớp</v>
      </c>
      <c r="CL17" s="114">
        <f t="shared" si="57"/>
        <v>16</v>
      </c>
      <c r="CM17" s="115">
        <f t="shared" si="58"/>
        <v>2.53125</v>
      </c>
      <c r="CN17" s="113" t="str">
        <f t="shared" si="59"/>
        <v>Lên lớp</v>
      </c>
      <c r="CP17" s="155"/>
      <c r="CQ17" s="156"/>
      <c r="CR17" s="156"/>
      <c r="CS17" s="157">
        <f t="shared" si="29"/>
        <v>0</v>
      </c>
      <c r="CT17" s="158">
        <f t="shared" si="30"/>
        <v>0</v>
      </c>
      <c r="CU17" s="158"/>
      <c r="CV17" s="159" t="str">
        <f t="shared" si="32"/>
        <v>F</v>
      </c>
      <c r="CW17" s="160">
        <f t="shared" si="33"/>
        <v>0</v>
      </c>
      <c r="CX17" s="7" t="str">
        <f t="shared" si="34"/>
        <v>0.0</v>
      </c>
      <c r="CY17" s="9">
        <v>3</v>
      </c>
      <c r="CZ17" s="28"/>
    </row>
    <row r="18" spans="1:104" ht="21.75" customHeight="1">
      <c r="A18" s="274">
        <v>20</v>
      </c>
      <c r="B18" s="274" t="s">
        <v>152</v>
      </c>
      <c r="C18" s="275" t="s">
        <v>192</v>
      </c>
      <c r="D18" s="276" t="s">
        <v>193</v>
      </c>
      <c r="E18" s="277" t="s">
        <v>113</v>
      </c>
      <c r="F18" s="278"/>
      <c r="G18" s="288" t="s">
        <v>447</v>
      </c>
      <c r="H18" s="279" t="s">
        <v>17</v>
      </c>
      <c r="I18" s="393" t="s">
        <v>31</v>
      </c>
      <c r="J18" s="437">
        <v>7.8</v>
      </c>
      <c r="K18" s="196" t="str">
        <f t="shared" si="35"/>
        <v>7.8</v>
      </c>
      <c r="L18" s="54" t="str">
        <f t="shared" si="36"/>
        <v>B</v>
      </c>
      <c r="M18" s="60">
        <f t="shared" si="0"/>
        <v>3</v>
      </c>
      <c r="N18" s="80" t="str">
        <f t="shared" si="1"/>
        <v>3.0</v>
      </c>
      <c r="O18" s="257"/>
      <c r="P18" s="258"/>
      <c r="Q18" s="125" t="str">
        <f t="shared" si="2"/>
        <v>F</v>
      </c>
      <c r="R18" s="126">
        <f t="shared" si="3"/>
        <v>0</v>
      </c>
      <c r="S18" s="80" t="str">
        <f t="shared" si="4"/>
        <v>0.0</v>
      </c>
      <c r="T18" s="259">
        <v>6</v>
      </c>
      <c r="U18" s="260">
        <v>7</v>
      </c>
      <c r="V18" s="261"/>
      <c r="W18" s="5">
        <f t="shared" si="37"/>
        <v>6.6</v>
      </c>
      <c r="X18" s="124">
        <f t="shared" si="38"/>
        <v>6.6</v>
      </c>
      <c r="Y18" s="196" t="str">
        <f t="shared" si="5"/>
        <v>6.6</v>
      </c>
      <c r="Z18" s="125" t="str">
        <f t="shared" si="6"/>
        <v>C+</v>
      </c>
      <c r="AA18" s="126">
        <f t="shared" si="7"/>
        <v>2.5</v>
      </c>
      <c r="AB18" s="126" t="str">
        <f t="shared" si="8"/>
        <v>2.5</v>
      </c>
      <c r="AC18" s="64">
        <v>2</v>
      </c>
      <c r="AD18" s="28">
        <v>2</v>
      </c>
      <c r="AE18" s="258">
        <v>6.3</v>
      </c>
      <c r="AF18" s="262">
        <v>4</v>
      </c>
      <c r="AG18" s="375"/>
      <c r="AH18" s="5">
        <f t="shared" si="39"/>
        <v>4.9000000000000004</v>
      </c>
      <c r="AI18" s="26">
        <f t="shared" si="40"/>
        <v>4.9000000000000004</v>
      </c>
      <c r="AJ18" s="196" t="str">
        <f t="shared" si="9"/>
        <v>4.9</v>
      </c>
      <c r="AK18" s="128" t="str">
        <f t="shared" si="10"/>
        <v>D</v>
      </c>
      <c r="AL18" s="127">
        <f t="shared" si="11"/>
        <v>1</v>
      </c>
      <c r="AM18" s="127" t="str">
        <f t="shared" si="12"/>
        <v>1.0</v>
      </c>
      <c r="AN18" s="9">
        <v>3</v>
      </c>
      <c r="AO18" s="380">
        <v>3</v>
      </c>
      <c r="AP18" s="258">
        <v>8.3000000000000007</v>
      </c>
      <c r="AQ18" s="263">
        <v>7</v>
      </c>
      <c r="AR18" s="351"/>
      <c r="AS18" s="5">
        <f t="shared" si="41"/>
        <v>7.5</v>
      </c>
      <c r="AT18" s="26">
        <f t="shared" si="42"/>
        <v>7.5</v>
      </c>
      <c r="AU18" s="196" t="str">
        <f t="shared" si="43"/>
        <v>7.5</v>
      </c>
      <c r="AV18" s="128" t="str">
        <f t="shared" si="44"/>
        <v>B</v>
      </c>
      <c r="AW18" s="127">
        <f t="shared" si="45"/>
        <v>3</v>
      </c>
      <c r="AX18" s="127" t="str">
        <f t="shared" si="46"/>
        <v>3.0</v>
      </c>
      <c r="AY18" s="354">
        <v>4</v>
      </c>
      <c r="AZ18" s="28">
        <v>4</v>
      </c>
      <c r="BA18" s="84">
        <v>6.6</v>
      </c>
      <c r="BB18" s="267">
        <v>6</v>
      </c>
      <c r="BC18" s="362"/>
      <c r="BD18" s="5">
        <f t="shared" si="47"/>
        <v>6.2</v>
      </c>
      <c r="BE18" s="26">
        <f t="shared" si="48"/>
        <v>6.2</v>
      </c>
      <c r="BF18" s="196" t="str">
        <f t="shared" si="49"/>
        <v>6.2</v>
      </c>
      <c r="BG18" s="366" t="str">
        <f t="shared" si="17"/>
        <v>C</v>
      </c>
      <c r="BH18" s="126">
        <f t="shared" si="18"/>
        <v>2</v>
      </c>
      <c r="BI18" s="126" t="str">
        <f t="shared" si="19"/>
        <v>2.0</v>
      </c>
      <c r="BJ18" s="370">
        <v>2</v>
      </c>
      <c r="BK18" s="380">
        <v>2</v>
      </c>
      <c r="BL18" s="498">
        <v>8</v>
      </c>
      <c r="BM18" s="267">
        <v>8</v>
      </c>
      <c r="BN18" s="362"/>
      <c r="BO18" s="5">
        <f t="shared" si="50"/>
        <v>8</v>
      </c>
      <c r="BP18" s="26">
        <f t="shared" si="20"/>
        <v>8</v>
      </c>
      <c r="BQ18" s="196" t="str">
        <f t="shared" si="21"/>
        <v>8.0</v>
      </c>
      <c r="BR18" s="366" t="str">
        <f t="shared" si="22"/>
        <v>B+</v>
      </c>
      <c r="BS18" s="126">
        <f t="shared" si="23"/>
        <v>3.5</v>
      </c>
      <c r="BT18" s="126" t="str">
        <f t="shared" si="24"/>
        <v>3.5</v>
      </c>
      <c r="BU18" s="370">
        <v>2</v>
      </c>
      <c r="BV18" s="28">
        <v>2</v>
      </c>
      <c r="BW18" s="268">
        <v>7.3</v>
      </c>
      <c r="BX18" s="267">
        <v>8</v>
      </c>
      <c r="BY18" s="362"/>
      <c r="BZ18" s="5">
        <f t="shared" si="51"/>
        <v>7.7</v>
      </c>
      <c r="CA18" s="26">
        <f t="shared" si="25"/>
        <v>7.7</v>
      </c>
      <c r="CB18" s="196" t="str">
        <f t="shared" si="52"/>
        <v>7.7</v>
      </c>
      <c r="CC18" s="128" t="str">
        <f t="shared" si="26"/>
        <v>B</v>
      </c>
      <c r="CD18" s="127">
        <f t="shared" si="27"/>
        <v>3</v>
      </c>
      <c r="CE18" s="126" t="str">
        <f t="shared" si="28"/>
        <v>3.0</v>
      </c>
      <c r="CF18" s="64">
        <v>3</v>
      </c>
      <c r="CG18" s="28">
        <v>3</v>
      </c>
      <c r="CH18" s="119">
        <f t="shared" si="53"/>
        <v>16</v>
      </c>
      <c r="CI18" s="117">
        <f t="shared" si="54"/>
        <v>2.5</v>
      </c>
      <c r="CJ18" s="112" t="str">
        <f t="shared" si="55"/>
        <v>2.50</v>
      </c>
      <c r="CK18" s="113" t="str">
        <f t="shared" si="56"/>
        <v>Lên lớp</v>
      </c>
      <c r="CL18" s="114">
        <f t="shared" si="57"/>
        <v>16</v>
      </c>
      <c r="CM18" s="115">
        <f t="shared" si="58"/>
        <v>2.5</v>
      </c>
      <c r="CN18" s="113" t="str">
        <f t="shared" si="59"/>
        <v>Lên lớp</v>
      </c>
      <c r="CP18" s="264"/>
      <c r="CQ18" s="265"/>
      <c r="CR18" s="265"/>
      <c r="CS18" s="221">
        <f t="shared" si="29"/>
        <v>0</v>
      </c>
      <c r="CT18" s="222">
        <f t="shared" si="30"/>
        <v>0</v>
      </c>
      <c r="CU18" s="222"/>
      <c r="CV18" s="223" t="str">
        <f t="shared" si="32"/>
        <v>F</v>
      </c>
      <c r="CW18" s="266">
        <f t="shared" si="33"/>
        <v>0</v>
      </c>
      <c r="CX18" s="126" t="str">
        <f t="shared" si="34"/>
        <v>0.0</v>
      </c>
      <c r="CY18" s="64">
        <v>3</v>
      </c>
      <c r="CZ18" s="130"/>
    </row>
    <row r="19" spans="1:104" ht="19.5" customHeight="1">
      <c r="A19" s="269">
        <v>21</v>
      </c>
      <c r="B19" s="279" t="s">
        <v>152</v>
      </c>
      <c r="C19" s="280" t="s">
        <v>402</v>
      </c>
      <c r="D19" s="281" t="s">
        <v>403</v>
      </c>
      <c r="E19" s="282" t="s">
        <v>109</v>
      </c>
      <c r="F19" s="225"/>
      <c r="G19" s="286" t="s">
        <v>448</v>
      </c>
      <c r="H19" s="279" t="s">
        <v>17</v>
      </c>
      <c r="I19" s="393" t="s">
        <v>387</v>
      </c>
      <c r="J19" s="438">
        <v>7.3</v>
      </c>
      <c r="K19" s="196" t="str">
        <f t="shared" si="35"/>
        <v>7.3</v>
      </c>
      <c r="L19" s="54" t="str">
        <f t="shared" si="36"/>
        <v>B</v>
      </c>
      <c r="M19" s="60">
        <f t="shared" si="0"/>
        <v>3</v>
      </c>
      <c r="N19" s="80" t="str">
        <f t="shared" ref="N19:N31" si="60">TEXT(M19,"0.0")</f>
        <v>3.0</v>
      </c>
      <c r="O19" s="233"/>
      <c r="P19" s="225"/>
      <c r="Q19" s="125" t="str">
        <f t="shared" ref="Q19:Q31" si="61">IF(O19&gt;=8.5,"A",IF(O19&gt;=8,"B+",IF(O19&gt;=7,"B",IF(O19&gt;=6.5,"C+",IF(O19&gt;=5.5,"C",IF(O19&gt;=5,"D+",IF(O19&gt;=4,"D","F")))))))</f>
        <v>F</v>
      </c>
      <c r="R19" s="126">
        <f t="shared" ref="R19:R31" si="62">IF(Q19="A",4,IF(Q19="B+",3.5,IF(Q19="B",3,IF(Q19="C+",2.5,IF(Q19="C",2,IF(Q19="D+",1.5,IF(Q19="D",1,0)))))))</f>
        <v>0</v>
      </c>
      <c r="S19" s="80" t="str">
        <f t="shared" ref="S19:S31" si="63">TEXT(R19,"0.0")</f>
        <v>0.0</v>
      </c>
      <c r="T19" s="325">
        <v>5.2</v>
      </c>
      <c r="U19" s="334">
        <v>7</v>
      </c>
      <c r="V19" s="334"/>
      <c r="W19" s="5">
        <f t="shared" si="37"/>
        <v>6.3</v>
      </c>
      <c r="X19" s="124">
        <f t="shared" ref="X19:X30" si="64">ROUND(MAX((T19*0.4+U19*0.6),(T19*0.4+V19*0.6)),1)</f>
        <v>6.3</v>
      </c>
      <c r="Y19" s="196" t="str">
        <f t="shared" si="5"/>
        <v>6.3</v>
      </c>
      <c r="Z19" s="125" t="str">
        <f t="shared" ref="Z19:Z30" si="65">IF(X19&gt;=8.5,"A",IF(X19&gt;=8,"B+",IF(X19&gt;=7,"B",IF(X19&gt;=6.5,"C+",IF(X19&gt;=5.5,"C",IF(X19&gt;=5,"D+",IF(X19&gt;=4,"D","F")))))))</f>
        <v>C</v>
      </c>
      <c r="AA19" s="126">
        <f t="shared" ref="AA19:AA30" si="66">IF(Z19="A",4,IF(Z19="B+",3.5,IF(Z19="B",3,IF(Z19="C+",2.5,IF(Z19="C",2,IF(Z19="D+",1.5,IF(Z19="D",1,0)))))))</f>
        <v>2</v>
      </c>
      <c r="AB19" s="126" t="str">
        <f t="shared" ref="AB19:AB30" si="67">TEXT(AA19,"0.0")</f>
        <v>2.0</v>
      </c>
      <c r="AC19" s="64">
        <v>2</v>
      </c>
      <c r="AD19" s="28">
        <v>2</v>
      </c>
      <c r="AE19" s="340">
        <v>7.3</v>
      </c>
      <c r="AF19" s="359">
        <v>6</v>
      </c>
      <c r="AG19" s="232"/>
      <c r="AH19" s="5">
        <f t="shared" si="39"/>
        <v>6.5</v>
      </c>
      <c r="AI19" s="26">
        <f t="shared" si="40"/>
        <v>6.5</v>
      </c>
      <c r="AJ19" s="196" t="str">
        <f t="shared" si="9"/>
        <v>6.5</v>
      </c>
      <c r="AK19" s="128" t="str">
        <f t="shared" si="10"/>
        <v>C+</v>
      </c>
      <c r="AL19" s="127">
        <f t="shared" si="11"/>
        <v>2.5</v>
      </c>
      <c r="AM19" s="127" t="str">
        <f t="shared" si="12"/>
        <v>2.5</v>
      </c>
      <c r="AN19" s="9">
        <v>3</v>
      </c>
      <c r="AO19" s="380">
        <v>3</v>
      </c>
      <c r="AP19" s="340">
        <v>7.8</v>
      </c>
      <c r="AQ19" s="359">
        <v>8</v>
      </c>
      <c r="AR19" s="232"/>
      <c r="AS19" s="5">
        <f t="shared" si="41"/>
        <v>7.9</v>
      </c>
      <c r="AT19" s="26">
        <f t="shared" si="42"/>
        <v>7.9</v>
      </c>
      <c r="AU19" s="196" t="str">
        <f t="shared" si="43"/>
        <v>7.9</v>
      </c>
      <c r="AV19" s="128" t="str">
        <f t="shared" si="44"/>
        <v>B</v>
      </c>
      <c r="AW19" s="127">
        <f t="shared" si="45"/>
        <v>3</v>
      </c>
      <c r="AX19" s="127" t="str">
        <f t="shared" si="46"/>
        <v>3.0</v>
      </c>
      <c r="AY19" s="354">
        <v>4</v>
      </c>
      <c r="AZ19" s="28">
        <v>4</v>
      </c>
      <c r="BA19" s="340">
        <v>7.2</v>
      </c>
      <c r="BB19" s="334">
        <v>5</v>
      </c>
      <c r="BC19" s="232"/>
      <c r="BD19" s="5">
        <f t="shared" si="47"/>
        <v>5.9</v>
      </c>
      <c r="BE19" s="26">
        <f t="shared" si="48"/>
        <v>5.9</v>
      </c>
      <c r="BF19" s="196" t="str">
        <f t="shared" si="49"/>
        <v>5.9</v>
      </c>
      <c r="BG19" s="366" t="str">
        <f t="shared" ref="BG19:BG31" si="68">IF(BE19&gt;=8.5,"A",IF(BE19&gt;=8,"B+",IF(BE19&gt;=7,"B",IF(BE19&gt;=6.5,"C+",IF(BE19&gt;=5.5,"C",IF(BE19&gt;=5,"D+",IF(BE19&gt;=4,"D","F")))))))</f>
        <v>C</v>
      </c>
      <c r="BH19" s="126">
        <f t="shared" ref="BH19:BH31" si="69">IF(BG19="A",4,IF(BG19="B+",3.5,IF(BG19="B",3,IF(BG19="C+",2.5,IF(BG19="C",2,IF(BG19="D+",1.5,IF(BG19="D",1,0)))))))</f>
        <v>2</v>
      </c>
      <c r="BI19" s="126" t="str">
        <f t="shared" ref="BI19:BI31" si="70">TEXT(BH19,"0.0")</f>
        <v>2.0</v>
      </c>
      <c r="BJ19" s="370">
        <v>2</v>
      </c>
      <c r="BK19" s="380">
        <v>2</v>
      </c>
      <c r="BL19" s="343">
        <v>8</v>
      </c>
      <c r="BM19" s="334">
        <v>8</v>
      </c>
      <c r="BN19" s="232"/>
      <c r="BO19" s="5">
        <f t="shared" si="50"/>
        <v>8</v>
      </c>
      <c r="BP19" s="26">
        <f t="shared" si="20"/>
        <v>8</v>
      </c>
      <c r="BQ19" s="196" t="str">
        <f t="shared" si="21"/>
        <v>8.0</v>
      </c>
      <c r="BR19" s="366" t="str">
        <f t="shared" ref="BR19:BR28" si="71">IF(BP19&gt;=8.5,"A",IF(BP19&gt;=8,"B+",IF(BP19&gt;=7,"B",IF(BP19&gt;=6.5,"C+",IF(BP19&gt;=5.5,"C",IF(BP19&gt;=5,"D+",IF(BP19&gt;=4,"D","F")))))))</f>
        <v>B+</v>
      </c>
      <c r="BS19" s="126">
        <f t="shared" ref="BS19:BS28" si="72">IF(BR19="A",4,IF(BR19="B+",3.5,IF(BR19="B",3,IF(BR19="C+",2.5,IF(BR19="C",2,IF(BR19="D+",1.5,IF(BR19="D",1,0)))))))</f>
        <v>3.5</v>
      </c>
      <c r="BT19" s="126" t="str">
        <f t="shared" ref="BT19:BT28" si="73">TEXT(BS19,"0.0")</f>
        <v>3.5</v>
      </c>
      <c r="BU19" s="370">
        <v>2</v>
      </c>
      <c r="BV19" s="28">
        <v>2</v>
      </c>
      <c r="BW19" s="340">
        <v>7.5</v>
      </c>
      <c r="BX19" s="359">
        <v>5</v>
      </c>
      <c r="BY19" s="232"/>
      <c r="BZ19" s="5">
        <f t="shared" si="51"/>
        <v>6</v>
      </c>
      <c r="CA19" s="26">
        <f t="shared" si="25"/>
        <v>6</v>
      </c>
      <c r="CB19" s="196" t="str">
        <f t="shared" si="52"/>
        <v>6.0</v>
      </c>
      <c r="CC19" s="128" t="str">
        <f t="shared" si="26"/>
        <v>C</v>
      </c>
      <c r="CD19" s="127">
        <f t="shared" si="27"/>
        <v>2</v>
      </c>
      <c r="CE19" s="126" t="str">
        <f t="shared" ref="CE19:CE31" si="74">TEXT(CD19,"0.0")</f>
        <v>2.0</v>
      </c>
      <c r="CF19" s="64">
        <v>3</v>
      </c>
      <c r="CG19" s="28">
        <v>3</v>
      </c>
      <c r="CH19" s="119">
        <f t="shared" si="53"/>
        <v>16</v>
      </c>
      <c r="CI19" s="117">
        <f t="shared" si="54"/>
        <v>2.53125</v>
      </c>
      <c r="CJ19" s="112" t="str">
        <f t="shared" si="55"/>
        <v>2.53</v>
      </c>
      <c r="CK19" s="113" t="str">
        <f t="shared" si="56"/>
        <v>Lên lớp</v>
      </c>
      <c r="CL19" s="114">
        <f t="shared" si="57"/>
        <v>16</v>
      </c>
      <c r="CM19" s="115">
        <f t="shared" si="58"/>
        <v>2.53125</v>
      </c>
      <c r="CN19" s="113" t="str">
        <f t="shared" si="59"/>
        <v>Lên lớp</v>
      </c>
      <c r="CO19" s="225"/>
      <c r="CP19" s="233"/>
      <c r="CQ19" s="225"/>
      <c r="CR19" s="225"/>
      <c r="CS19" s="221">
        <f t="shared" ref="CS19:CS31" si="75">ROUND((CP19*0.4+CQ19*0.6),1)</f>
        <v>0</v>
      </c>
      <c r="CT19" s="222">
        <f t="shared" ref="CT19:CT31" si="76">ROUND(MAX((CP19*0.4+CQ19*0.6),(CP19*0.4+CR19*0.6)),1)</f>
        <v>0</v>
      </c>
      <c r="CU19" s="222"/>
      <c r="CV19" s="223" t="str">
        <f t="shared" ref="CV19:CV31" si="77">IF(CT19&gt;=8.5,"A",IF(CT19&gt;=8,"B+",IF(CT19&gt;=7,"B",IF(CT19&gt;=6.5,"C+",IF(CT19&gt;=5.5,"C",IF(CT19&gt;=5,"D+",IF(CT19&gt;=4,"D","F")))))))</f>
        <v>F</v>
      </c>
      <c r="CW19" s="266">
        <f t="shared" ref="CW19:CW31" si="78">IF(CV19="A",4,IF(CV19="B+",3.5,IF(CV19="B",3,IF(CV19="C+",2.5,IF(CV19="C",2,IF(CV19="D+",1.5,IF(CV19="D",1,0)))))))</f>
        <v>0</v>
      </c>
      <c r="CX19" s="126" t="str">
        <f t="shared" ref="CX19:CX31" si="79">TEXT(CW19,"0.0")</f>
        <v>0.0</v>
      </c>
      <c r="CY19" s="64">
        <v>3</v>
      </c>
      <c r="CZ19" s="355"/>
    </row>
    <row r="20" spans="1:104" ht="19.5" customHeight="1">
      <c r="A20" s="269">
        <v>22</v>
      </c>
      <c r="B20" s="279" t="s">
        <v>152</v>
      </c>
      <c r="C20" s="280" t="s">
        <v>404</v>
      </c>
      <c r="D20" s="281" t="s">
        <v>405</v>
      </c>
      <c r="E20" s="282" t="s">
        <v>406</v>
      </c>
      <c r="F20" s="225"/>
      <c r="G20" s="288" t="s">
        <v>449</v>
      </c>
      <c r="H20" s="279" t="s">
        <v>17</v>
      </c>
      <c r="I20" s="393" t="s">
        <v>46</v>
      </c>
      <c r="J20" s="438">
        <v>6.5</v>
      </c>
      <c r="K20" s="196" t="str">
        <f t="shared" si="35"/>
        <v>6.5</v>
      </c>
      <c r="L20" s="54" t="str">
        <f t="shared" si="36"/>
        <v>C+</v>
      </c>
      <c r="M20" s="60">
        <f t="shared" si="0"/>
        <v>2.5</v>
      </c>
      <c r="N20" s="80" t="str">
        <f t="shared" si="60"/>
        <v>2.5</v>
      </c>
      <c r="O20" s="233"/>
      <c r="P20" s="225"/>
      <c r="Q20" s="125" t="str">
        <f t="shared" si="61"/>
        <v>F</v>
      </c>
      <c r="R20" s="126">
        <f t="shared" si="62"/>
        <v>0</v>
      </c>
      <c r="S20" s="80" t="str">
        <f t="shared" si="63"/>
        <v>0.0</v>
      </c>
      <c r="T20" s="325">
        <v>6.2</v>
      </c>
      <c r="U20" s="334">
        <v>6</v>
      </c>
      <c r="V20" s="334"/>
      <c r="W20" s="5">
        <f t="shared" si="37"/>
        <v>6.1</v>
      </c>
      <c r="X20" s="124">
        <f t="shared" si="64"/>
        <v>6.1</v>
      </c>
      <c r="Y20" s="196" t="str">
        <f t="shared" si="5"/>
        <v>6.1</v>
      </c>
      <c r="Z20" s="125" t="str">
        <f t="shared" si="65"/>
        <v>C</v>
      </c>
      <c r="AA20" s="126">
        <f t="shared" si="66"/>
        <v>2</v>
      </c>
      <c r="AB20" s="126" t="str">
        <f t="shared" si="67"/>
        <v>2.0</v>
      </c>
      <c r="AC20" s="64">
        <v>2</v>
      </c>
      <c r="AD20" s="28">
        <v>2</v>
      </c>
      <c r="AE20" s="340">
        <v>7.2</v>
      </c>
      <c r="AF20" s="359">
        <v>9</v>
      </c>
      <c r="AG20" s="232"/>
      <c r="AH20" s="5">
        <f t="shared" si="39"/>
        <v>8.3000000000000007</v>
      </c>
      <c r="AI20" s="26">
        <f t="shared" si="40"/>
        <v>8.3000000000000007</v>
      </c>
      <c r="AJ20" s="196" t="str">
        <f t="shared" si="9"/>
        <v>8.3</v>
      </c>
      <c r="AK20" s="128" t="str">
        <f t="shared" si="10"/>
        <v>B+</v>
      </c>
      <c r="AL20" s="127">
        <f t="shared" si="11"/>
        <v>3.5</v>
      </c>
      <c r="AM20" s="127" t="str">
        <f t="shared" si="12"/>
        <v>3.5</v>
      </c>
      <c r="AN20" s="9">
        <v>3</v>
      </c>
      <c r="AO20" s="380">
        <v>3</v>
      </c>
      <c r="AP20" s="340">
        <v>8</v>
      </c>
      <c r="AQ20" s="359">
        <v>6</v>
      </c>
      <c r="AR20" s="232"/>
      <c r="AS20" s="5">
        <f t="shared" si="41"/>
        <v>6.8</v>
      </c>
      <c r="AT20" s="26">
        <f t="shared" si="42"/>
        <v>6.8</v>
      </c>
      <c r="AU20" s="196" t="str">
        <f t="shared" si="43"/>
        <v>6.8</v>
      </c>
      <c r="AV20" s="128" t="str">
        <f t="shared" si="44"/>
        <v>C+</v>
      </c>
      <c r="AW20" s="127">
        <f t="shared" si="45"/>
        <v>2.5</v>
      </c>
      <c r="AX20" s="127" t="str">
        <f t="shared" si="46"/>
        <v>2.5</v>
      </c>
      <c r="AY20" s="354">
        <v>4</v>
      </c>
      <c r="AZ20" s="28">
        <v>4</v>
      </c>
      <c r="BA20" s="340">
        <v>7.6</v>
      </c>
      <c r="BB20" s="334">
        <v>6</v>
      </c>
      <c r="BC20" s="232"/>
      <c r="BD20" s="5">
        <f t="shared" si="47"/>
        <v>6.6</v>
      </c>
      <c r="BE20" s="26">
        <f t="shared" si="48"/>
        <v>6.6</v>
      </c>
      <c r="BF20" s="196" t="str">
        <f t="shared" si="49"/>
        <v>6.6</v>
      </c>
      <c r="BG20" s="366" t="str">
        <f t="shared" si="68"/>
        <v>C+</v>
      </c>
      <c r="BH20" s="126">
        <f t="shared" si="69"/>
        <v>2.5</v>
      </c>
      <c r="BI20" s="126" t="str">
        <f t="shared" si="70"/>
        <v>2.5</v>
      </c>
      <c r="BJ20" s="370">
        <v>2</v>
      </c>
      <c r="BK20" s="380">
        <v>2</v>
      </c>
      <c r="BL20" s="343">
        <v>8</v>
      </c>
      <c r="BM20" s="334">
        <v>8</v>
      </c>
      <c r="BN20" s="232"/>
      <c r="BO20" s="5">
        <f t="shared" si="50"/>
        <v>8</v>
      </c>
      <c r="BP20" s="26">
        <f t="shared" si="20"/>
        <v>8</v>
      </c>
      <c r="BQ20" s="196" t="str">
        <f t="shared" si="21"/>
        <v>8.0</v>
      </c>
      <c r="BR20" s="366" t="str">
        <f t="shared" si="71"/>
        <v>B+</v>
      </c>
      <c r="BS20" s="126">
        <f t="shared" si="72"/>
        <v>3.5</v>
      </c>
      <c r="BT20" s="126" t="str">
        <f t="shared" si="73"/>
        <v>3.5</v>
      </c>
      <c r="BU20" s="370">
        <v>2</v>
      </c>
      <c r="BV20" s="28">
        <v>2</v>
      </c>
      <c r="BW20" s="340">
        <v>7.8</v>
      </c>
      <c r="BX20" s="359">
        <v>7</v>
      </c>
      <c r="BY20" s="232"/>
      <c r="BZ20" s="5">
        <f t="shared" si="51"/>
        <v>7.3</v>
      </c>
      <c r="CA20" s="26">
        <f t="shared" si="25"/>
        <v>7.3</v>
      </c>
      <c r="CB20" s="196" t="str">
        <f t="shared" si="52"/>
        <v>7.3</v>
      </c>
      <c r="CC20" s="128" t="str">
        <f t="shared" si="26"/>
        <v>B</v>
      </c>
      <c r="CD20" s="127">
        <f t="shared" si="27"/>
        <v>3</v>
      </c>
      <c r="CE20" s="126" t="str">
        <f t="shared" si="74"/>
        <v>3.0</v>
      </c>
      <c r="CF20" s="64">
        <v>3</v>
      </c>
      <c r="CG20" s="28">
        <v>3</v>
      </c>
      <c r="CH20" s="119">
        <f t="shared" si="53"/>
        <v>16</v>
      </c>
      <c r="CI20" s="117">
        <f t="shared" si="54"/>
        <v>2.84375</v>
      </c>
      <c r="CJ20" s="112" t="str">
        <f t="shared" si="55"/>
        <v>2.84</v>
      </c>
      <c r="CK20" s="113" t="str">
        <f t="shared" si="56"/>
        <v>Lên lớp</v>
      </c>
      <c r="CL20" s="114">
        <f t="shared" si="57"/>
        <v>16</v>
      </c>
      <c r="CM20" s="115">
        <f t="shared" si="58"/>
        <v>2.84375</v>
      </c>
      <c r="CN20" s="113" t="str">
        <f t="shared" si="59"/>
        <v>Lên lớp</v>
      </c>
      <c r="CO20" s="225"/>
      <c r="CP20" s="233"/>
      <c r="CQ20" s="225"/>
      <c r="CR20" s="225"/>
      <c r="CS20" s="221">
        <f t="shared" si="75"/>
        <v>0</v>
      </c>
      <c r="CT20" s="222">
        <f t="shared" si="76"/>
        <v>0</v>
      </c>
      <c r="CU20" s="222"/>
      <c r="CV20" s="223" t="str">
        <f t="shared" si="77"/>
        <v>F</v>
      </c>
      <c r="CW20" s="266">
        <f t="shared" si="78"/>
        <v>0</v>
      </c>
      <c r="CX20" s="126" t="str">
        <f t="shared" si="79"/>
        <v>0.0</v>
      </c>
      <c r="CY20" s="64">
        <v>3</v>
      </c>
      <c r="CZ20" s="355"/>
    </row>
    <row r="21" spans="1:104" ht="19.5" customHeight="1">
      <c r="A21" s="269">
        <v>23</v>
      </c>
      <c r="B21" s="279" t="s">
        <v>152</v>
      </c>
      <c r="C21" s="280" t="s">
        <v>407</v>
      </c>
      <c r="D21" s="281" t="s">
        <v>408</v>
      </c>
      <c r="E21" s="282" t="s">
        <v>409</v>
      </c>
      <c r="F21" s="225"/>
      <c r="G21" s="288" t="s">
        <v>450</v>
      </c>
      <c r="H21" s="279" t="s">
        <v>17</v>
      </c>
      <c r="I21" s="393" t="s">
        <v>45</v>
      </c>
      <c r="J21" s="438">
        <v>7</v>
      </c>
      <c r="K21" s="196" t="str">
        <f t="shared" si="35"/>
        <v>7.0</v>
      </c>
      <c r="L21" s="54" t="str">
        <f t="shared" si="36"/>
        <v>B</v>
      </c>
      <c r="M21" s="60">
        <f t="shared" si="0"/>
        <v>3</v>
      </c>
      <c r="N21" s="80" t="str">
        <f t="shared" si="60"/>
        <v>3.0</v>
      </c>
      <c r="O21" s="233"/>
      <c r="P21" s="225"/>
      <c r="Q21" s="125" t="str">
        <f t="shared" si="61"/>
        <v>F</v>
      </c>
      <c r="R21" s="126">
        <f t="shared" si="62"/>
        <v>0</v>
      </c>
      <c r="S21" s="80" t="str">
        <f t="shared" si="63"/>
        <v>0.0</v>
      </c>
      <c r="T21" s="325">
        <v>5.4</v>
      </c>
      <c r="U21" s="334">
        <v>5</v>
      </c>
      <c r="V21" s="334"/>
      <c r="W21" s="5">
        <f t="shared" si="37"/>
        <v>5.2</v>
      </c>
      <c r="X21" s="124">
        <f t="shared" si="64"/>
        <v>5.2</v>
      </c>
      <c r="Y21" s="196" t="str">
        <f t="shared" si="5"/>
        <v>5.2</v>
      </c>
      <c r="Z21" s="125" t="str">
        <f t="shared" si="65"/>
        <v>D+</v>
      </c>
      <c r="AA21" s="126">
        <f t="shared" si="66"/>
        <v>1.5</v>
      </c>
      <c r="AB21" s="126" t="str">
        <f t="shared" si="67"/>
        <v>1.5</v>
      </c>
      <c r="AC21" s="64">
        <v>2</v>
      </c>
      <c r="AD21" s="28">
        <v>2</v>
      </c>
      <c r="AE21" s="340">
        <v>7.3</v>
      </c>
      <c r="AF21" s="359">
        <v>6</v>
      </c>
      <c r="AG21" s="232"/>
      <c r="AH21" s="5">
        <f t="shared" si="39"/>
        <v>6.5</v>
      </c>
      <c r="AI21" s="26">
        <f t="shared" si="40"/>
        <v>6.5</v>
      </c>
      <c r="AJ21" s="196" t="str">
        <f t="shared" si="9"/>
        <v>6.5</v>
      </c>
      <c r="AK21" s="128" t="str">
        <f t="shared" si="10"/>
        <v>C+</v>
      </c>
      <c r="AL21" s="127">
        <f t="shared" si="11"/>
        <v>2.5</v>
      </c>
      <c r="AM21" s="127" t="str">
        <f t="shared" si="12"/>
        <v>2.5</v>
      </c>
      <c r="AN21" s="9">
        <v>3</v>
      </c>
      <c r="AO21" s="380">
        <v>3</v>
      </c>
      <c r="AP21" s="340">
        <v>7.8</v>
      </c>
      <c r="AQ21" s="359">
        <v>8</v>
      </c>
      <c r="AR21" s="232"/>
      <c r="AS21" s="5">
        <f t="shared" si="41"/>
        <v>7.9</v>
      </c>
      <c r="AT21" s="26">
        <f t="shared" si="42"/>
        <v>7.9</v>
      </c>
      <c r="AU21" s="196" t="str">
        <f t="shared" si="43"/>
        <v>7.9</v>
      </c>
      <c r="AV21" s="128" t="str">
        <f t="shared" si="44"/>
        <v>B</v>
      </c>
      <c r="AW21" s="127">
        <f t="shared" si="45"/>
        <v>3</v>
      </c>
      <c r="AX21" s="127" t="str">
        <f t="shared" si="46"/>
        <v>3.0</v>
      </c>
      <c r="AY21" s="354">
        <v>4</v>
      </c>
      <c r="AZ21" s="28">
        <v>4</v>
      </c>
      <c r="BA21" s="340">
        <v>7.4</v>
      </c>
      <c r="BB21" s="334">
        <v>5</v>
      </c>
      <c r="BC21" s="232"/>
      <c r="BD21" s="5">
        <f t="shared" si="47"/>
        <v>6</v>
      </c>
      <c r="BE21" s="26">
        <f t="shared" si="48"/>
        <v>6</v>
      </c>
      <c r="BF21" s="196" t="str">
        <f t="shared" si="49"/>
        <v>6.0</v>
      </c>
      <c r="BG21" s="366" t="str">
        <f t="shared" si="68"/>
        <v>C</v>
      </c>
      <c r="BH21" s="126">
        <f t="shared" si="69"/>
        <v>2</v>
      </c>
      <c r="BI21" s="126" t="str">
        <f t="shared" si="70"/>
        <v>2.0</v>
      </c>
      <c r="BJ21" s="370">
        <v>2</v>
      </c>
      <c r="BK21" s="380">
        <v>2</v>
      </c>
      <c r="BL21" s="343">
        <v>8</v>
      </c>
      <c r="BM21" s="334">
        <v>8</v>
      </c>
      <c r="BN21" s="232"/>
      <c r="BO21" s="5">
        <f t="shared" si="50"/>
        <v>8</v>
      </c>
      <c r="BP21" s="26">
        <f t="shared" si="20"/>
        <v>8</v>
      </c>
      <c r="BQ21" s="196" t="str">
        <f t="shared" si="21"/>
        <v>8.0</v>
      </c>
      <c r="BR21" s="366" t="str">
        <f t="shared" si="71"/>
        <v>B+</v>
      </c>
      <c r="BS21" s="126">
        <f t="shared" si="72"/>
        <v>3.5</v>
      </c>
      <c r="BT21" s="126" t="str">
        <f t="shared" si="73"/>
        <v>3.5</v>
      </c>
      <c r="BU21" s="370">
        <v>2</v>
      </c>
      <c r="BV21" s="28">
        <v>2</v>
      </c>
      <c r="BW21" s="340">
        <v>7.7</v>
      </c>
      <c r="BX21" s="359">
        <v>8</v>
      </c>
      <c r="BY21" s="232"/>
      <c r="BZ21" s="5">
        <f t="shared" si="51"/>
        <v>7.9</v>
      </c>
      <c r="CA21" s="26">
        <f t="shared" si="25"/>
        <v>7.9</v>
      </c>
      <c r="CB21" s="196" t="str">
        <f t="shared" si="52"/>
        <v>7.9</v>
      </c>
      <c r="CC21" s="128" t="str">
        <f t="shared" si="26"/>
        <v>B</v>
      </c>
      <c r="CD21" s="127">
        <f t="shared" si="27"/>
        <v>3</v>
      </c>
      <c r="CE21" s="126" t="str">
        <f t="shared" si="74"/>
        <v>3.0</v>
      </c>
      <c r="CF21" s="64">
        <v>3</v>
      </c>
      <c r="CG21" s="28">
        <v>3</v>
      </c>
      <c r="CH21" s="119">
        <f t="shared" si="53"/>
        <v>16</v>
      </c>
      <c r="CI21" s="117">
        <f t="shared" si="54"/>
        <v>2.65625</v>
      </c>
      <c r="CJ21" s="112" t="str">
        <f t="shared" si="55"/>
        <v>2.66</v>
      </c>
      <c r="CK21" s="113" t="str">
        <f t="shared" si="56"/>
        <v>Lên lớp</v>
      </c>
      <c r="CL21" s="114">
        <f t="shared" si="57"/>
        <v>16</v>
      </c>
      <c r="CM21" s="115">
        <f t="shared" si="58"/>
        <v>2.65625</v>
      </c>
      <c r="CN21" s="113" t="str">
        <f t="shared" si="59"/>
        <v>Lên lớp</v>
      </c>
      <c r="CO21" s="225"/>
      <c r="CP21" s="233"/>
      <c r="CQ21" s="225"/>
      <c r="CR21" s="225"/>
      <c r="CS21" s="221">
        <f t="shared" si="75"/>
        <v>0</v>
      </c>
      <c r="CT21" s="222">
        <f t="shared" si="76"/>
        <v>0</v>
      </c>
      <c r="CU21" s="222"/>
      <c r="CV21" s="223" t="str">
        <f t="shared" si="77"/>
        <v>F</v>
      </c>
      <c r="CW21" s="266">
        <f t="shared" si="78"/>
        <v>0</v>
      </c>
      <c r="CX21" s="126" t="str">
        <f t="shared" si="79"/>
        <v>0.0</v>
      </c>
      <c r="CY21" s="64">
        <v>3</v>
      </c>
      <c r="CZ21" s="355"/>
    </row>
    <row r="22" spans="1:104" ht="19.5" customHeight="1">
      <c r="A22" s="269">
        <v>24</v>
      </c>
      <c r="B22" s="279" t="s">
        <v>152</v>
      </c>
      <c r="C22" s="280" t="s">
        <v>410</v>
      </c>
      <c r="D22" s="281" t="s">
        <v>178</v>
      </c>
      <c r="E22" s="282" t="s">
        <v>411</v>
      </c>
      <c r="F22" s="225"/>
      <c r="G22" s="288" t="s">
        <v>451</v>
      </c>
      <c r="H22" s="279" t="s">
        <v>17</v>
      </c>
      <c r="I22" s="393" t="s">
        <v>468</v>
      </c>
      <c r="J22" s="438">
        <v>6.5</v>
      </c>
      <c r="K22" s="196" t="str">
        <f t="shared" si="35"/>
        <v>6.5</v>
      </c>
      <c r="L22" s="54" t="str">
        <f t="shared" si="36"/>
        <v>C+</v>
      </c>
      <c r="M22" s="60">
        <f t="shared" si="0"/>
        <v>2.5</v>
      </c>
      <c r="N22" s="80" t="str">
        <f t="shared" si="60"/>
        <v>2.5</v>
      </c>
      <c r="O22" s="233"/>
      <c r="P22" s="225"/>
      <c r="Q22" s="125" t="str">
        <f t="shared" si="61"/>
        <v>F</v>
      </c>
      <c r="R22" s="126">
        <f t="shared" si="62"/>
        <v>0</v>
      </c>
      <c r="S22" s="80" t="str">
        <f t="shared" si="63"/>
        <v>0.0</v>
      </c>
      <c r="T22" s="325">
        <v>5.6</v>
      </c>
      <c r="U22" s="334">
        <v>5</v>
      </c>
      <c r="V22" s="334"/>
      <c r="W22" s="5">
        <f t="shared" si="37"/>
        <v>5.2</v>
      </c>
      <c r="X22" s="124">
        <f t="shared" si="64"/>
        <v>5.2</v>
      </c>
      <c r="Y22" s="196" t="str">
        <f t="shared" si="5"/>
        <v>5.2</v>
      </c>
      <c r="Z22" s="125" t="str">
        <f t="shared" si="65"/>
        <v>D+</v>
      </c>
      <c r="AA22" s="126">
        <f t="shared" si="66"/>
        <v>1.5</v>
      </c>
      <c r="AB22" s="126" t="str">
        <f t="shared" si="67"/>
        <v>1.5</v>
      </c>
      <c r="AC22" s="64">
        <v>2</v>
      </c>
      <c r="AD22" s="28">
        <v>2</v>
      </c>
      <c r="AE22" s="340">
        <v>6.3</v>
      </c>
      <c r="AF22" s="359">
        <v>6</v>
      </c>
      <c r="AG22" s="232"/>
      <c r="AH22" s="5">
        <f t="shared" si="39"/>
        <v>6.1</v>
      </c>
      <c r="AI22" s="26">
        <f t="shared" si="40"/>
        <v>6.1</v>
      </c>
      <c r="AJ22" s="196" t="str">
        <f t="shared" si="9"/>
        <v>6.1</v>
      </c>
      <c r="AK22" s="128" t="str">
        <f t="shared" si="10"/>
        <v>C</v>
      </c>
      <c r="AL22" s="127">
        <f t="shared" si="11"/>
        <v>2</v>
      </c>
      <c r="AM22" s="127" t="str">
        <f t="shared" si="12"/>
        <v>2.0</v>
      </c>
      <c r="AN22" s="9">
        <v>3</v>
      </c>
      <c r="AO22" s="380">
        <v>3</v>
      </c>
      <c r="AP22" s="340">
        <v>8.5</v>
      </c>
      <c r="AQ22" s="359">
        <v>7</v>
      </c>
      <c r="AR22" s="232"/>
      <c r="AS22" s="5">
        <f t="shared" si="41"/>
        <v>7.6</v>
      </c>
      <c r="AT22" s="26">
        <f t="shared" si="42"/>
        <v>7.6</v>
      </c>
      <c r="AU22" s="196" t="str">
        <f t="shared" si="43"/>
        <v>7.6</v>
      </c>
      <c r="AV22" s="128" t="str">
        <f t="shared" si="44"/>
        <v>B</v>
      </c>
      <c r="AW22" s="127">
        <f t="shared" si="45"/>
        <v>3</v>
      </c>
      <c r="AX22" s="127" t="str">
        <f t="shared" si="46"/>
        <v>3.0</v>
      </c>
      <c r="AY22" s="354">
        <v>4</v>
      </c>
      <c r="AZ22" s="28">
        <v>4</v>
      </c>
      <c r="BA22" s="340">
        <v>6.8</v>
      </c>
      <c r="BB22" s="334">
        <v>6</v>
      </c>
      <c r="BC22" s="232"/>
      <c r="BD22" s="5">
        <f t="shared" si="47"/>
        <v>6.3</v>
      </c>
      <c r="BE22" s="26">
        <f t="shared" si="48"/>
        <v>6.3</v>
      </c>
      <c r="BF22" s="196" t="str">
        <f t="shared" si="49"/>
        <v>6.3</v>
      </c>
      <c r="BG22" s="366" t="str">
        <f t="shared" si="68"/>
        <v>C</v>
      </c>
      <c r="BH22" s="126">
        <f t="shared" si="69"/>
        <v>2</v>
      </c>
      <c r="BI22" s="126" t="str">
        <f t="shared" si="70"/>
        <v>2.0</v>
      </c>
      <c r="BJ22" s="370">
        <v>2</v>
      </c>
      <c r="BK22" s="380">
        <v>2</v>
      </c>
      <c r="BL22" s="343">
        <v>8.3000000000000007</v>
      </c>
      <c r="BM22" s="334">
        <v>9</v>
      </c>
      <c r="BN22" s="232"/>
      <c r="BO22" s="5">
        <f t="shared" si="50"/>
        <v>8.6999999999999993</v>
      </c>
      <c r="BP22" s="26">
        <f t="shared" si="20"/>
        <v>8.6999999999999993</v>
      </c>
      <c r="BQ22" s="196" t="str">
        <f t="shared" si="21"/>
        <v>8.7</v>
      </c>
      <c r="BR22" s="366" t="str">
        <f t="shared" si="71"/>
        <v>A</v>
      </c>
      <c r="BS22" s="126">
        <f t="shared" si="72"/>
        <v>4</v>
      </c>
      <c r="BT22" s="126" t="str">
        <f t="shared" si="73"/>
        <v>4.0</v>
      </c>
      <c r="BU22" s="370">
        <v>2</v>
      </c>
      <c r="BV22" s="28">
        <v>2</v>
      </c>
      <c r="BW22" s="429">
        <v>7.8</v>
      </c>
      <c r="BX22" s="359">
        <v>7</v>
      </c>
      <c r="BY22" s="232"/>
      <c r="BZ22" s="5">
        <f t="shared" si="51"/>
        <v>7.3</v>
      </c>
      <c r="CA22" s="26">
        <f t="shared" si="25"/>
        <v>7.3</v>
      </c>
      <c r="CB22" s="196" t="str">
        <f t="shared" si="52"/>
        <v>7.3</v>
      </c>
      <c r="CC22" s="128" t="str">
        <f t="shared" si="26"/>
        <v>B</v>
      </c>
      <c r="CD22" s="127">
        <f t="shared" si="27"/>
        <v>3</v>
      </c>
      <c r="CE22" s="126" t="str">
        <f t="shared" si="74"/>
        <v>3.0</v>
      </c>
      <c r="CF22" s="64">
        <v>3</v>
      </c>
      <c r="CG22" s="28">
        <v>3</v>
      </c>
      <c r="CH22" s="119">
        <f t="shared" si="53"/>
        <v>16</v>
      </c>
      <c r="CI22" s="117">
        <f t="shared" si="54"/>
        <v>2.625</v>
      </c>
      <c r="CJ22" s="112" t="str">
        <f t="shared" si="55"/>
        <v>2.63</v>
      </c>
      <c r="CK22" s="113" t="str">
        <f t="shared" si="56"/>
        <v>Lên lớp</v>
      </c>
      <c r="CL22" s="114">
        <f t="shared" si="57"/>
        <v>16</v>
      </c>
      <c r="CM22" s="115">
        <f t="shared" si="58"/>
        <v>2.625</v>
      </c>
      <c r="CN22" s="113" t="str">
        <f t="shared" si="59"/>
        <v>Lên lớp</v>
      </c>
      <c r="CO22" s="225"/>
      <c r="CP22" s="233"/>
      <c r="CQ22" s="225"/>
      <c r="CR22" s="225"/>
      <c r="CS22" s="221">
        <f t="shared" si="75"/>
        <v>0</v>
      </c>
      <c r="CT22" s="222">
        <f t="shared" si="76"/>
        <v>0</v>
      </c>
      <c r="CU22" s="222"/>
      <c r="CV22" s="223" t="str">
        <f t="shared" si="77"/>
        <v>F</v>
      </c>
      <c r="CW22" s="266">
        <f t="shared" si="78"/>
        <v>0</v>
      </c>
      <c r="CX22" s="126" t="str">
        <f t="shared" si="79"/>
        <v>0.0</v>
      </c>
      <c r="CY22" s="64">
        <v>3</v>
      </c>
      <c r="CZ22" s="355"/>
    </row>
    <row r="23" spans="1:104" ht="19.5" customHeight="1">
      <c r="A23" s="269">
        <v>26</v>
      </c>
      <c r="B23" s="279" t="s">
        <v>152</v>
      </c>
      <c r="C23" s="280" t="s">
        <v>415</v>
      </c>
      <c r="D23" s="271" t="s">
        <v>416</v>
      </c>
      <c r="E23" s="272" t="s">
        <v>209</v>
      </c>
      <c r="F23" s="225"/>
      <c r="G23" s="288" t="s">
        <v>453</v>
      </c>
      <c r="H23" s="279" t="s">
        <v>16</v>
      </c>
      <c r="I23" s="393" t="s">
        <v>396</v>
      </c>
      <c r="J23" s="438">
        <v>5.5</v>
      </c>
      <c r="K23" s="196" t="str">
        <f t="shared" si="35"/>
        <v>5.5</v>
      </c>
      <c r="L23" s="54" t="str">
        <f t="shared" si="36"/>
        <v>C</v>
      </c>
      <c r="M23" s="60">
        <f t="shared" si="0"/>
        <v>2</v>
      </c>
      <c r="N23" s="80" t="str">
        <f t="shared" si="60"/>
        <v>2.0</v>
      </c>
      <c r="O23" s="233"/>
      <c r="P23" s="225"/>
      <c r="Q23" s="125" t="str">
        <f t="shared" si="61"/>
        <v>F</v>
      </c>
      <c r="R23" s="126">
        <f t="shared" si="62"/>
        <v>0</v>
      </c>
      <c r="S23" s="80" t="str">
        <f t="shared" si="63"/>
        <v>0.0</v>
      </c>
      <c r="T23" s="325">
        <v>5</v>
      </c>
      <c r="U23" s="334">
        <v>6</v>
      </c>
      <c r="V23" s="334"/>
      <c r="W23" s="5">
        <f t="shared" si="37"/>
        <v>5.6</v>
      </c>
      <c r="X23" s="124">
        <f t="shared" si="64"/>
        <v>5.6</v>
      </c>
      <c r="Y23" s="196" t="str">
        <f t="shared" si="5"/>
        <v>5.6</v>
      </c>
      <c r="Z23" s="125" t="str">
        <f t="shared" si="65"/>
        <v>C</v>
      </c>
      <c r="AA23" s="126">
        <f t="shared" si="66"/>
        <v>2</v>
      </c>
      <c r="AB23" s="126" t="str">
        <f t="shared" si="67"/>
        <v>2.0</v>
      </c>
      <c r="AC23" s="64">
        <v>2</v>
      </c>
      <c r="AD23" s="28">
        <v>2</v>
      </c>
      <c r="AE23" s="340">
        <v>7</v>
      </c>
      <c r="AF23" s="359">
        <v>7</v>
      </c>
      <c r="AG23" s="232"/>
      <c r="AH23" s="5">
        <f t="shared" si="39"/>
        <v>7</v>
      </c>
      <c r="AI23" s="26">
        <f t="shared" si="40"/>
        <v>7</v>
      </c>
      <c r="AJ23" s="196" t="str">
        <f t="shared" si="9"/>
        <v>7.0</v>
      </c>
      <c r="AK23" s="128" t="str">
        <f t="shared" si="10"/>
        <v>B</v>
      </c>
      <c r="AL23" s="127">
        <f t="shared" si="11"/>
        <v>3</v>
      </c>
      <c r="AM23" s="127" t="str">
        <f t="shared" si="12"/>
        <v>3.0</v>
      </c>
      <c r="AN23" s="9">
        <v>3</v>
      </c>
      <c r="AO23" s="380">
        <v>3</v>
      </c>
      <c r="AP23" s="340">
        <v>7.2</v>
      </c>
      <c r="AQ23" s="359">
        <v>7</v>
      </c>
      <c r="AR23" s="232"/>
      <c r="AS23" s="5">
        <f t="shared" si="41"/>
        <v>7.1</v>
      </c>
      <c r="AT23" s="26">
        <f t="shared" si="42"/>
        <v>7.1</v>
      </c>
      <c r="AU23" s="196" t="str">
        <f t="shared" si="43"/>
        <v>7.1</v>
      </c>
      <c r="AV23" s="128" t="str">
        <f t="shared" si="44"/>
        <v>B</v>
      </c>
      <c r="AW23" s="127">
        <f t="shared" si="45"/>
        <v>3</v>
      </c>
      <c r="AX23" s="127" t="str">
        <f t="shared" si="46"/>
        <v>3.0</v>
      </c>
      <c r="AY23" s="354">
        <v>4</v>
      </c>
      <c r="AZ23" s="28">
        <v>4</v>
      </c>
      <c r="BA23" s="340">
        <v>7.2</v>
      </c>
      <c r="BB23" s="334">
        <v>6</v>
      </c>
      <c r="BC23" s="232"/>
      <c r="BD23" s="5">
        <f t="shared" si="47"/>
        <v>6.5</v>
      </c>
      <c r="BE23" s="26">
        <f t="shared" si="48"/>
        <v>6.5</v>
      </c>
      <c r="BF23" s="196" t="str">
        <f t="shared" si="49"/>
        <v>6.5</v>
      </c>
      <c r="BG23" s="366" t="str">
        <f t="shared" si="68"/>
        <v>C+</v>
      </c>
      <c r="BH23" s="126">
        <f t="shared" si="69"/>
        <v>2.5</v>
      </c>
      <c r="BI23" s="126" t="str">
        <f t="shared" si="70"/>
        <v>2.5</v>
      </c>
      <c r="BJ23" s="370">
        <v>2</v>
      </c>
      <c r="BK23" s="380">
        <v>2</v>
      </c>
      <c r="BL23" s="343">
        <v>7.7</v>
      </c>
      <c r="BM23" s="334">
        <v>7</v>
      </c>
      <c r="BN23" s="232"/>
      <c r="BO23" s="5">
        <f t="shared" si="50"/>
        <v>7.3</v>
      </c>
      <c r="BP23" s="26">
        <f t="shared" si="20"/>
        <v>7.3</v>
      </c>
      <c r="BQ23" s="196" t="str">
        <f t="shared" si="21"/>
        <v>7.3</v>
      </c>
      <c r="BR23" s="366" t="str">
        <f t="shared" si="71"/>
        <v>B</v>
      </c>
      <c r="BS23" s="126">
        <f t="shared" si="72"/>
        <v>3</v>
      </c>
      <c r="BT23" s="126" t="str">
        <f t="shared" si="73"/>
        <v>3.0</v>
      </c>
      <c r="BU23" s="370">
        <v>2</v>
      </c>
      <c r="BV23" s="28">
        <v>2</v>
      </c>
      <c r="BW23" s="340">
        <v>6.8</v>
      </c>
      <c r="BX23" s="359">
        <v>3</v>
      </c>
      <c r="BY23" s="232"/>
      <c r="BZ23" s="5">
        <f t="shared" si="51"/>
        <v>4.5</v>
      </c>
      <c r="CA23" s="26">
        <f t="shared" si="25"/>
        <v>4.5</v>
      </c>
      <c r="CB23" s="196" t="str">
        <f t="shared" si="52"/>
        <v>4.5</v>
      </c>
      <c r="CC23" s="128" t="str">
        <f t="shared" si="26"/>
        <v>D</v>
      </c>
      <c r="CD23" s="127">
        <f t="shared" si="27"/>
        <v>1</v>
      </c>
      <c r="CE23" s="126" t="str">
        <f t="shared" si="74"/>
        <v>1.0</v>
      </c>
      <c r="CF23" s="64">
        <v>3</v>
      </c>
      <c r="CG23" s="28">
        <v>3</v>
      </c>
      <c r="CH23" s="119">
        <f t="shared" si="53"/>
        <v>16</v>
      </c>
      <c r="CI23" s="117">
        <f t="shared" si="54"/>
        <v>2.4375</v>
      </c>
      <c r="CJ23" s="112" t="str">
        <f t="shared" si="55"/>
        <v>2.44</v>
      </c>
      <c r="CK23" s="113" t="str">
        <f t="shared" si="56"/>
        <v>Lên lớp</v>
      </c>
      <c r="CL23" s="114">
        <f t="shared" si="57"/>
        <v>16</v>
      </c>
      <c r="CM23" s="115">
        <f t="shared" si="58"/>
        <v>2.4375</v>
      </c>
      <c r="CN23" s="113" t="str">
        <f t="shared" si="59"/>
        <v>Lên lớp</v>
      </c>
      <c r="CO23" s="225"/>
      <c r="CP23" s="233"/>
      <c r="CQ23" s="225"/>
      <c r="CR23" s="225"/>
      <c r="CS23" s="221">
        <f t="shared" si="75"/>
        <v>0</v>
      </c>
      <c r="CT23" s="222">
        <f t="shared" si="76"/>
        <v>0</v>
      </c>
      <c r="CU23" s="222"/>
      <c r="CV23" s="223" t="str">
        <f t="shared" si="77"/>
        <v>F</v>
      </c>
      <c r="CW23" s="266">
        <f t="shared" si="78"/>
        <v>0</v>
      </c>
      <c r="CX23" s="126" t="str">
        <f t="shared" si="79"/>
        <v>0.0</v>
      </c>
      <c r="CY23" s="64">
        <v>3</v>
      </c>
      <c r="CZ23" s="355"/>
    </row>
    <row r="24" spans="1:104" ht="19.5" customHeight="1">
      <c r="A24" s="269">
        <v>27</v>
      </c>
      <c r="B24" s="279" t="s">
        <v>152</v>
      </c>
      <c r="C24" s="280" t="s">
        <v>417</v>
      </c>
      <c r="D24" s="271" t="s">
        <v>418</v>
      </c>
      <c r="E24" s="272" t="s">
        <v>419</v>
      </c>
      <c r="F24" s="225"/>
      <c r="G24" s="288" t="s">
        <v>454</v>
      </c>
      <c r="H24" s="279" t="s">
        <v>16</v>
      </c>
      <c r="I24" s="393" t="s">
        <v>24</v>
      </c>
      <c r="J24" s="438">
        <v>6.3</v>
      </c>
      <c r="K24" s="196" t="str">
        <f t="shared" si="35"/>
        <v>6.3</v>
      </c>
      <c r="L24" s="54" t="str">
        <f t="shared" si="36"/>
        <v>C</v>
      </c>
      <c r="M24" s="60">
        <f t="shared" si="0"/>
        <v>2</v>
      </c>
      <c r="N24" s="80" t="str">
        <f t="shared" si="60"/>
        <v>2.0</v>
      </c>
      <c r="O24" s="233"/>
      <c r="P24" s="225"/>
      <c r="Q24" s="125" t="str">
        <f t="shared" si="61"/>
        <v>F</v>
      </c>
      <c r="R24" s="126">
        <f t="shared" si="62"/>
        <v>0</v>
      </c>
      <c r="S24" s="80" t="str">
        <f t="shared" si="63"/>
        <v>0.0</v>
      </c>
      <c r="T24" s="325">
        <v>5.8</v>
      </c>
      <c r="U24" s="334">
        <v>5</v>
      </c>
      <c r="V24" s="334"/>
      <c r="W24" s="5">
        <f t="shared" si="37"/>
        <v>5.3</v>
      </c>
      <c r="X24" s="124">
        <f t="shared" si="64"/>
        <v>5.3</v>
      </c>
      <c r="Y24" s="196" t="str">
        <f t="shared" si="5"/>
        <v>5.3</v>
      </c>
      <c r="Z24" s="125" t="str">
        <f t="shared" si="65"/>
        <v>D+</v>
      </c>
      <c r="AA24" s="126">
        <f t="shared" si="66"/>
        <v>1.5</v>
      </c>
      <c r="AB24" s="126" t="str">
        <f t="shared" si="67"/>
        <v>1.5</v>
      </c>
      <c r="AC24" s="64">
        <v>2</v>
      </c>
      <c r="AD24" s="28">
        <v>2</v>
      </c>
      <c r="AE24" s="340">
        <v>6.2</v>
      </c>
      <c r="AF24" s="359">
        <v>7</v>
      </c>
      <c r="AG24" s="232"/>
      <c r="AH24" s="5">
        <f t="shared" si="39"/>
        <v>6.7</v>
      </c>
      <c r="AI24" s="26">
        <f t="shared" si="40"/>
        <v>6.7</v>
      </c>
      <c r="AJ24" s="196" t="str">
        <f t="shared" si="9"/>
        <v>6.7</v>
      </c>
      <c r="AK24" s="128" t="str">
        <f t="shared" si="10"/>
        <v>C+</v>
      </c>
      <c r="AL24" s="127">
        <f t="shared" si="11"/>
        <v>2.5</v>
      </c>
      <c r="AM24" s="127" t="str">
        <f t="shared" si="12"/>
        <v>2.5</v>
      </c>
      <c r="AN24" s="9">
        <v>3</v>
      </c>
      <c r="AO24" s="380">
        <v>3</v>
      </c>
      <c r="AP24" s="340">
        <v>8.3000000000000007</v>
      </c>
      <c r="AQ24" s="359">
        <v>7</v>
      </c>
      <c r="AR24" s="232"/>
      <c r="AS24" s="5">
        <f t="shared" si="41"/>
        <v>7.5</v>
      </c>
      <c r="AT24" s="26">
        <f t="shared" si="42"/>
        <v>7.5</v>
      </c>
      <c r="AU24" s="196" t="str">
        <f t="shared" si="43"/>
        <v>7.5</v>
      </c>
      <c r="AV24" s="128" t="str">
        <f t="shared" si="44"/>
        <v>B</v>
      </c>
      <c r="AW24" s="127">
        <f t="shared" si="45"/>
        <v>3</v>
      </c>
      <c r="AX24" s="127" t="str">
        <f t="shared" si="46"/>
        <v>3.0</v>
      </c>
      <c r="AY24" s="354">
        <v>4</v>
      </c>
      <c r="AZ24" s="28">
        <v>4</v>
      </c>
      <c r="BA24" s="340">
        <v>6</v>
      </c>
      <c r="BB24" s="334">
        <v>5</v>
      </c>
      <c r="BC24" s="232"/>
      <c r="BD24" s="5">
        <f t="shared" si="47"/>
        <v>5.4</v>
      </c>
      <c r="BE24" s="26">
        <f t="shared" si="48"/>
        <v>5.4</v>
      </c>
      <c r="BF24" s="196" t="str">
        <f t="shared" si="49"/>
        <v>5.4</v>
      </c>
      <c r="BG24" s="366" t="str">
        <f t="shared" si="68"/>
        <v>D+</v>
      </c>
      <c r="BH24" s="126">
        <f t="shared" si="69"/>
        <v>1.5</v>
      </c>
      <c r="BI24" s="126" t="str">
        <f t="shared" si="70"/>
        <v>1.5</v>
      </c>
      <c r="BJ24" s="370">
        <v>2</v>
      </c>
      <c r="BK24" s="380">
        <v>2</v>
      </c>
      <c r="BL24" s="343">
        <v>7.7</v>
      </c>
      <c r="BM24" s="334">
        <v>7</v>
      </c>
      <c r="BN24" s="232"/>
      <c r="BO24" s="5">
        <f t="shared" si="50"/>
        <v>7.3</v>
      </c>
      <c r="BP24" s="26">
        <f t="shared" si="20"/>
        <v>7.3</v>
      </c>
      <c r="BQ24" s="196" t="str">
        <f t="shared" si="21"/>
        <v>7.3</v>
      </c>
      <c r="BR24" s="366" t="str">
        <f t="shared" si="71"/>
        <v>B</v>
      </c>
      <c r="BS24" s="126">
        <f t="shared" si="72"/>
        <v>3</v>
      </c>
      <c r="BT24" s="126" t="str">
        <f t="shared" si="73"/>
        <v>3.0</v>
      </c>
      <c r="BU24" s="370">
        <v>2</v>
      </c>
      <c r="BV24" s="28">
        <v>2</v>
      </c>
      <c r="BW24" s="340">
        <v>6.3</v>
      </c>
      <c r="BX24" s="359">
        <v>4</v>
      </c>
      <c r="BY24" s="232"/>
      <c r="BZ24" s="5">
        <f t="shared" si="51"/>
        <v>4.9000000000000004</v>
      </c>
      <c r="CA24" s="26">
        <f t="shared" si="25"/>
        <v>4.9000000000000004</v>
      </c>
      <c r="CB24" s="196" t="str">
        <f t="shared" si="52"/>
        <v>4.9</v>
      </c>
      <c r="CC24" s="128" t="str">
        <f t="shared" si="26"/>
        <v>D</v>
      </c>
      <c r="CD24" s="127">
        <f t="shared" si="27"/>
        <v>1</v>
      </c>
      <c r="CE24" s="126" t="str">
        <f t="shared" si="74"/>
        <v>1.0</v>
      </c>
      <c r="CF24" s="64">
        <v>3</v>
      </c>
      <c r="CG24" s="28">
        <v>3</v>
      </c>
      <c r="CH24" s="119">
        <f t="shared" si="53"/>
        <v>16</v>
      </c>
      <c r="CI24" s="117">
        <f t="shared" si="54"/>
        <v>2.15625</v>
      </c>
      <c r="CJ24" s="112" t="str">
        <f t="shared" si="55"/>
        <v>2.16</v>
      </c>
      <c r="CK24" s="113" t="str">
        <f t="shared" si="56"/>
        <v>Lên lớp</v>
      </c>
      <c r="CL24" s="114">
        <f t="shared" si="57"/>
        <v>16</v>
      </c>
      <c r="CM24" s="115">
        <f t="shared" si="58"/>
        <v>2.15625</v>
      </c>
      <c r="CN24" s="113" t="str">
        <f t="shared" si="59"/>
        <v>Lên lớp</v>
      </c>
      <c r="CO24" s="225"/>
      <c r="CP24" s="233"/>
      <c r="CQ24" s="225"/>
      <c r="CR24" s="225"/>
      <c r="CS24" s="221">
        <f t="shared" si="75"/>
        <v>0</v>
      </c>
      <c r="CT24" s="222">
        <f t="shared" si="76"/>
        <v>0</v>
      </c>
      <c r="CU24" s="222"/>
      <c r="CV24" s="223" t="str">
        <f t="shared" si="77"/>
        <v>F</v>
      </c>
      <c r="CW24" s="266">
        <f t="shared" si="78"/>
        <v>0</v>
      </c>
      <c r="CX24" s="126" t="str">
        <f t="shared" si="79"/>
        <v>0.0</v>
      </c>
      <c r="CY24" s="64">
        <v>3</v>
      </c>
      <c r="CZ24" s="355"/>
    </row>
    <row r="25" spans="1:104" ht="19.5" customHeight="1">
      <c r="A25" s="269">
        <v>28</v>
      </c>
      <c r="B25" s="279" t="s">
        <v>152</v>
      </c>
      <c r="C25" s="280" t="s">
        <v>420</v>
      </c>
      <c r="D25" s="281" t="s">
        <v>421</v>
      </c>
      <c r="E25" s="282" t="s">
        <v>422</v>
      </c>
      <c r="F25" s="225"/>
      <c r="G25" s="287" t="s">
        <v>455</v>
      </c>
      <c r="H25" s="279" t="s">
        <v>17</v>
      </c>
      <c r="I25" s="394" t="s">
        <v>470</v>
      </c>
      <c r="J25" s="438">
        <v>6</v>
      </c>
      <c r="K25" s="196" t="str">
        <f t="shared" si="35"/>
        <v>6.0</v>
      </c>
      <c r="L25" s="54" t="str">
        <f t="shared" si="36"/>
        <v>C</v>
      </c>
      <c r="M25" s="60">
        <f t="shared" si="0"/>
        <v>2</v>
      </c>
      <c r="N25" s="80" t="str">
        <f t="shared" si="60"/>
        <v>2.0</v>
      </c>
      <c r="O25" s="233"/>
      <c r="P25" s="225"/>
      <c r="Q25" s="125" t="str">
        <f t="shared" si="61"/>
        <v>F</v>
      </c>
      <c r="R25" s="126">
        <f t="shared" si="62"/>
        <v>0</v>
      </c>
      <c r="S25" s="80" t="str">
        <f t="shared" si="63"/>
        <v>0.0</v>
      </c>
      <c r="T25" s="325">
        <v>5.8</v>
      </c>
      <c r="U25" s="334">
        <v>3</v>
      </c>
      <c r="V25" s="334"/>
      <c r="W25" s="5">
        <f t="shared" si="37"/>
        <v>4.0999999999999996</v>
      </c>
      <c r="X25" s="124">
        <f t="shared" si="64"/>
        <v>4.0999999999999996</v>
      </c>
      <c r="Y25" s="196" t="str">
        <f t="shared" si="5"/>
        <v>4.1</v>
      </c>
      <c r="Z25" s="125" t="str">
        <f t="shared" si="65"/>
        <v>D</v>
      </c>
      <c r="AA25" s="126">
        <f t="shared" si="66"/>
        <v>1</v>
      </c>
      <c r="AB25" s="126" t="str">
        <f t="shared" si="67"/>
        <v>1.0</v>
      </c>
      <c r="AC25" s="64">
        <v>2</v>
      </c>
      <c r="AD25" s="28">
        <v>2</v>
      </c>
      <c r="AE25" s="340">
        <v>5.5</v>
      </c>
      <c r="AF25" s="359">
        <v>4</v>
      </c>
      <c r="AG25" s="232"/>
      <c r="AH25" s="5">
        <f t="shared" si="39"/>
        <v>4.5999999999999996</v>
      </c>
      <c r="AI25" s="26">
        <f t="shared" si="40"/>
        <v>4.5999999999999996</v>
      </c>
      <c r="AJ25" s="196" t="str">
        <f t="shared" si="9"/>
        <v>4.6</v>
      </c>
      <c r="AK25" s="128" t="str">
        <f t="shared" si="10"/>
        <v>D</v>
      </c>
      <c r="AL25" s="127">
        <f t="shared" si="11"/>
        <v>1</v>
      </c>
      <c r="AM25" s="127" t="str">
        <f t="shared" si="12"/>
        <v>1.0</v>
      </c>
      <c r="AN25" s="9">
        <v>3</v>
      </c>
      <c r="AO25" s="380">
        <v>3</v>
      </c>
      <c r="AP25" s="340">
        <v>7.7</v>
      </c>
      <c r="AQ25" s="359">
        <v>6</v>
      </c>
      <c r="AR25" s="232"/>
      <c r="AS25" s="5">
        <f t="shared" si="41"/>
        <v>6.7</v>
      </c>
      <c r="AT25" s="26">
        <f t="shared" si="42"/>
        <v>6.7</v>
      </c>
      <c r="AU25" s="196" t="str">
        <f t="shared" si="43"/>
        <v>6.7</v>
      </c>
      <c r="AV25" s="128" t="str">
        <f t="shared" si="44"/>
        <v>C+</v>
      </c>
      <c r="AW25" s="127">
        <f t="shared" si="45"/>
        <v>2.5</v>
      </c>
      <c r="AX25" s="127" t="str">
        <f t="shared" si="46"/>
        <v>2.5</v>
      </c>
      <c r="AY25" s="354">
        <v>4</v>
      </c>
      <c r="AZ25" s="28">
        <v>4</v>
      </c>
      <c r="BA25" s="340">
        <v>5</v>
      </c>
      <c r="BB25" s="334">
        <v>4</v>
      </c>
      <c r="BC25" s="232"/>
      <c r="BD25" s="5">
        <f t="shared" si="47"/>
        <v>4.4000000000000004</v>
      </c>
      <c r="BE25" s="26">
        <f t="shared" si="48"/>
        <v>4.4000000000000004</v>
      </c>
      <c r="BF25" s="196" t="str">
        <f t="shared" si="49"/>
        <v>4.4</v>
      </c>
      <c r="BG25" s="366" t="str">
        <f t="shared" si="68"/>
        <v>D</v>
      </c>
      <c r="BH25" s="126">
        <f t="shared" si="69"/>
        <v>1</v>
      </c>
      <c r="BI25" s="126" t="str">
        <f t="shared" si="70"/>
        <v>1.0</v>
      </c>
      <c r="BJ25" s="370">
        <v>2</v>
      </c>
      <c r="BK25" s="380">
        <v>2</v>
      </c>
      <c r="BL25" s="343">
        <v>8.3000000000000007</v>
      </c>
      <c r="BM25" s="334">
        <v>8</v>
      </c>
      <c r="BN25" s="232"/>
      <c r="BO25" s="5">
        <f t="shared" si="50"/>
        <v>8.1</v>
      </c>
      <c r="BP25" s="26">
        <f t="shared" si="20"/>
        <v>8.1</v>
      </c>
      <c r="BQ25" s="196" t="str">
        <f t="shared" si="21"/>
        <v>8.1</v>
      </c>
      <c r="BR25" s="366" t="str">
        <f t="shared" si="71"/>
        <v>B+</v>
      </c>
      <c r="BS25" s="126">
        <f t="shared" si="72"/>
        <v>3.5</v>
      </c>
      <c r="BT25" s="126" t="str">
        <f t="shared" si="73"/>
        <v>3.5</v>
      </c>
      <c r="BU25" s="370">
        <v>2</v>
      </c>
      <c r="BV25" s="28">
        <v>2</v>
      </c>
      <c r="BW25" s="340">
        <v>6</v>
      </c>
      <c r="BX25" s="359">
        <v>6</v>
      </c>
      <c r="BY25" s="232"/>
      <c r="BZ25" s="5">
        <f t="shared" si="51"/>
        <v>6</v>
      </c>
      <c r="CA25" s="26">
        <f t="shared" si="25"/>
        <v>6</v>
      </c>
      <c r="CB25" s="196" t="str">
        <f t="shared" si="52"/>
        <v>6.0</v>
      </c>
      <c r="CC25" s="128" t="str">
        <f t="shared" si="26"/>
        <v>C</v>
      </c>
      <c r="CD25" s="127">
        <f t="shared" si="27"/>
        <v>2</v>
      </c>
      <c r="CE25" s="126" t="str">
        <f t="shared" si="74"/>
        <v>2.0</v>
      </c>
      <c r="CF25" s="64">
        <v>3</v>
      </c>
      <c r="CG25" s="28">
        <v>3</v>
      </c>
      <c r="CH25" s="119">
        <f t="shared" si="53"/>
        <v>16</v>
      </c>
      <c r="CI25" s="117">
        <f t="shared" si="54"/>
        <v>1.875</v>
      </c>
      <c r="CJ25" s="112" t="str">
        <f t="shared" si="55"/>
        <v>1.88</v>
      </c>
      <c r="CK25" s="113" t="str">
        <f t="shared" si="56"/>
        <v>Lên lớp</v>
      </c>
      <c r="CL25" s="114">
        <f t="shared" si="57"/>
        <v>16</v>
      </c>
      <c r="CM25" s="115">
        <f t="shared" si="58"/>
        <v>1.875</v>
      </c>
      <c r="CN25" s="113" t="str">
        <f t="shared" si="59"/>
        <v>Lên lớp</v>
      </c>
      <c r="CO25" s="225"/>
      <c r="CP25" s="233"/>
      <c r="CQ25" s="225"/>
      <c r="CR25" s="225"/>
      <c r="CS25" s="221">
        <f t="shared" si="75"/>
        <v>0</v>
      </c>
      <c r="CT25" s="222">
        <f t="shared" si="76"/>
        <v>0</v>
      </c>
      <c r="CU25" s="222"/>
      <c r="CV25" s="223" t="str">
        <f t="shared" si="77"/>
        <v>F</v>
      </c>
      <c r="CW25" s="266">
        <f t="shared" si="78"/>
        <v>0</v>
      </c>
      <c r="CX25" s="126" t="str">
        <f t="shared" si="79"/>
        <v>0.0</v>
      </c>
      <c r="CY25" s="64">
        <v>3</v>
      </c>
      <c r="CZ25" s="355"/>
    </row>
    <row r="26" spans="1:104" ht="19.5" customHeight="1">
      <c r="A26" s="269">
        <v>29</v>
      </c>
      <c r="B26" s="279" t="s">
        <v>152</v>
      </c>
      <c r="C26" s="280" t="s">
        <v>423</v>
      </c>
      <c r="D26" s="281" t="s">
        <v>218</v>
      </c>
      <c r="E26" s="282" t="s">
        <v>424</v>
      </c>
      <c r="F26" s="225"/>
      <c r="G26" s="287" t="s">
        <v>456</v>
      </c>
      <c r="H26" s="279" t="s">
        <v>17</v>
      </c>
      <c r="I26" s="394" t="s">
        <v>46</v>
      </c>
      <c r="J26" s="438">
        <v>6.5</v>
      </c>
      <c r="K26" s="196" t="str">
        <f t="shared" si="35"/>
        <v>6.5</v>
      </c>
      <c r="L26" s="54" t="str">
        <f t="shared" si="36"/>
        <v>C+</v>
      </c>
      <c r="M26" s="60">
        <f t="shared" si="0"/>
        <v>2.5</v>
      </c>
      <c r="N26" s="80" t="str">
        <f t="shared" si="60"/>
        <v>2.5</v>
      </c>
      <c r="O26" s="233"/>
      <c r="P26" s="225"/>
      <c r="Q26" s="125" t="str">
        <f t="shared" si="61"/>
        <v>F</v>
      </c>
      <c r="R26" s="126">
        <f t="shared" si="62"/>
        <v>0</v>
      </c>
      <c r="S26" s="80" t="str">
        <f t="shared" si="63"/>
        <v>0.0</v>
      </c>
      <c r="T26" s="325">
        <v>5.8</v>
      </c>
      <c r="U26" s="334">
        <v>5</v>
      </c>
      <c r="V26" s="334"/>
      <c r="W26" s="5">
        <f t="shared" si="37"/>
        <v>5.3</v>
      </c>
      <c r="X26" s="124">
        <f t="shared" si="64"/>
        <v>5.3</v>
      </c>
      <c r="Y26" s="196" t="str">
        <f t="shared" si="5"/>
        <v>5.3</v>
      </c>
      <c r="Z26" s="125" t="str">
        <f t="shared" si="65"/>
        <v>D+</v>
      </c>
      <c r="AA26" s="126">
        <f t="shared" si="66"/>
        <v>1.5</v>
      </c>
      <c r="AB26" s="126" t="str">
        <f t="shared" si="67"/>
        <v>1.5</v>
      </c>
      <c r="AC26" s="64">
        <v>2</v>
      </c>
      <c r="AD26" s="28">
        <v>2</v>
      </c>
      <c r="AE26" s="340">
        <v>6.2</v>
      </c>
      <c r="AF26" s="359">
        <v>4</v>
      </c>
      <c r="AG26" s="232"/>
      <c r="AH26" s="5">
        <f t="shared" si="39"/>
        <v>4.9000000000000004</v>
      </c>
      <c r="AI26" s="26">
        <f t="shared" si="40"/>
        <v>4.9000000000000004</v>
      </c>
      <c r="AJ26" s="196" t="str">
        <f t="shared" si="9"/>
        <v>4.9</v>
      </c>
      <c r="AK26" s="128" t="str">
        <f t="shared" si="10"/>
        <v>D</v>
      </c>
      <c r="AL26" s="127">
        <f t="shared" si="11"/>
        <v>1</v>
      </c>
      <c r="AM26" s="127" t="str">
        <f t="shared" si="12"/>
        <v>1.0</v>
      </c>
      <c r="AN26" s="9">
        <v>3</v>
      </c>
      <c r="AO26" s="380">
        <v>3</v>
      </c>
      <c r="AP26" s="340">
        <v>7.8</v>
      </c>
      <c r="AQ26" s="359">
        <v>7</v>
      </c>
      <c r="AR26" s="232"/>
      <c r="AS26" s="5">
        <f t="shared" si="41"/>
        <v>7.3</v>
      </c>
      <c r="AT26" s="26">
        <f t="shared" si="42"/>
        <v>7.3</v>
      </c>
      <c r="AU26" s="196" t="str">
        <f t="shared" si="43"/>
        <v>7.3</v>
      </c>
      <c r="AV26" s="128" t="str">
        <f t="shared" si="44"/>
        <v>B</v>
      </c>
      <c r="AW26" s="127">
        <f t="shared" si="45"/>
        <v>3</v>
      </c>
      <c r="AX26" s="127" t="str">
        <f t="shared" si="46"/>
        <v>3.0</v>
      </c>
      <c r="AY26" s="354">
        <v>4</v>
      </c>
      <c r="AZ26" s="28">
        <v>4</v>
      </c>
      <c r="BA26" s="340">
        <v>5.8</v>
      </c>
      <c r="BB26" s="334">
        <v>6</v>
      </c>
      <c r="BC26" s="232"/>
      <c r="BD26" s="5">
        <f t="shared" si="47"/>
        <v>5.9</v>
      </c>
      <c r="BE26" s="26">
        <f t="shared" si="48"/>
        <v>5.9</v>
      </c>
      <c r="BF26" s="196" t="str">
        <f t="shared" si="49"/>
        <v>5.9</v>
      </c>
      <c r="BG26" s="366" t="str">
        <f t="shared" si="68"/>
        <v>C</v>
      </c>
      <c r="BH26" s="126">
        <f t="shared" si="69"/>
        <v>2</v>
      </c>
      <c r="BI26" s="126" t="str">
        <f t="shared" si="70"/>
        <v>2.0</v>
      </c>
      <c r="BJ26" s="370">
        <v>2</v>
      </c>
      <c r="BK26" s="380">
        <v>2</v>
      </c>
      <c r="BL26" s="343">
        <v>8.3000000000000007</v>
      </c>
      <c r="BM26" s="334">
        <v>8</v>
      </c>
      <c r="BN26" s="232"/>
      <c r="BO26" s="5">
        <f t="shared" si="50"/>
        <v>8.1</v>
      </c>
      <c r="BP26" s="26">
        <f t="shared" si="20"/>
        <v>8.1</v>
      </c>
      <c r="BQ26" s="196" t="str">
        <f t="shared" si="21"/>
        <v>8.1</v>
      </c>
      <c r="BR26" s="366" t="str">
        <f t="shared" si="71"/>
        <v>B+</v>
      </c>
      <c r="BS26" s="126">
        <f t="shared" si="72"/>
        <v>3.5</v>
      </c>
      <c r="BT26" s="126" t="str">
        <f t="shared" si="73"/>
        <v>3.5</v>
      </c>
      <c r="BU26" s="370">
        <v>2</v>
      </c>
      <c r="BV26" s="28">
        <v>2</v>
      </c>
      <c r="BW26" s="340">
        <v>7.8</v>
      </c>
      <c r="BX26" s="359">
        <v>5</v>
      </c>
      <c r="BY26" s="232"/>
      <c r="BZ26" s="5">
        <f t="shared" si="51"/>
        <v>6.1</v>
      </c>
      <c r="CA26" s="26">
        <f t="shared" si="25"/>
        <v>6.1</v>
      </c>
      <c r="CB26" s="196" t="str">
        <f t="shared" si="52"/>
        <v>6.1</v>
      </c>
      <c r="CC26" s="128" t="str">
        <f t="shared" si="26"/>
        <v>C</v>
      </c>
      <c r="CD26" s="127">
        <f t="shared" si="27"/>
        <v>2</v>
      </c>
      <c r="CE26" s="126" t="str">
        <f t="shared" si="74"/>
        <v>2.0</v>
      </c>
      <c r="CF26" s="64">
        <v>3</v>
      </c>
      <c r="CG26" s="28">
        <v>3</v>
      </c>
      <c r="CH26" s="119">
        <f t="shared" si="53"/>
        <v>16</v>
      </c>
      <c r="CI26" s="117">
        <f t="shared" si="54"/>
        <v>2.1875</v>
      </c>
      <c r="CJ26" s="112" t="str">
        <f t="shared" si="55"/>
        <v>2.19</v>
      </c>
      <c r="CK26" s="113" t="str">
        <f t="shared" si="56"/>
        <v>Lên lớp</v>
      </c>
      <c r="CL26" s="114">
        <f t="shared" si="57"/>
        <v>16</v>
      </c>
      <c r="CM26" s="115">
        <f t="shared" si="58"/>
        <v>2.1875</v>
      </c>
      <c r="CN26" s="113" t="str">
        <f t="shared" si="59"/>
        <v>Lên lớp</v>
      </c>
      <c r="CO26" s="225"/>
      <c r="CP26" s="233"/>
      <c r="CQ26" s="225"/>
      <c r="CR26" s="225"/>
      <c r="CS26" s="221">
        <f t="shared" si="75"/>
        <v>0</v>
      </c>
      <c r="CT26" s="222">
        <f t="shared" si="76"/>
        <v>0</v>
      </c>
      <c r="CU26" s="222"/>
      <c r="CV26" s="223" t="str">
        <f t="shared" si="77"/>
        <v>F</v>
      </c>
      <c r="CW26" s="266">
        <f t="shared" si="78"/>
        <v>0</v>
      </c>
      <c r="CX26" s="126" t="str">
        <f t="shared" si="79"/>
        <v>0.0</v>
      </c>
      <c r="CY26" s="64">
        <v>3</v>
      </c>
      <c r="CZ26" s="355"/>
    </row>
    <row r="27" spans="1:104" ht="19.5" customHeight="1">
      <c r="A27" s="269">
        <v>30</v>
      </c>
      <c r="B27" s="279" t="s">
        <v>152</v>
      </c>
      <c r="C27" s="280" t="s">
        <v>425</v>
      </c>
      <c r="D27" s="281" t="s">
        <v>426</v>
      </c>
      <c r="E27" s="282" t="s">
        <v>427</v>
      </c>
      <c r="F27" s="225"/>
      <c r="G27" s="288" t="s">
        <v>457</v>
      </c>
      <c r="H27" s="279" t="s">
        <v>16</v>
      </c>
      <c r="I27" s="393" t="s">
        <v>396</v>
      </c>
      <c r="J27" s="438">
        <v>7</v>
      </c>
      <c r="K27" s="196" t="str">
        <f t="shared" si="35"/>
        <v>7.0</v>
      </c>
      <c r="L27" s="54" t="str">
        <f t="shared" si="36"/>
        <v>B</v>
      </c>
      <c r="M27" s="60">
        <f t="shared" si="0"/>
        <v>3</v>
      </c>
      <c r="N27" s="80" t="str">
        <f t="shared" si="60"/>
        <v>3.0</v>
      </c>
      <c r="O27" s="245"/>
      <c r="P27" s="239"/>
      <c r="Q27" s="125" t="str">
        <f t="shared" si="61"/>
        <v>F</v>
      </c>
      <c r="R27" s="126">
        <f t="shared" si="62"/>
        <v>0</v>
      </c>
      <c r="S27" s="80" t="str">
        <f t="shared" si="63"/>
        <v>0.0</v>
      </c>
      <c r="T27" s="325">
        <v>6.2</v>
      </c>
      <c r="U27" s="334">
        <v>4</v>
      </c>
      <c r="V27" s="334"/>
      <c r="W27" s="5">
        <f t="shared" si="37"/>
        <v>4.9000000000000004</v>
      </c>
      <c r="X27" s="124">
        <f t="shared" si="64"/>
        <v>4.9000000000000004</v>
      </c>
      <c r="Y27" s="196" t="str">
        <f t="shared" si="5"/>
        <v>4.9</v>
      </c>
      <c r="Z27" s="125" t="str">
        <f t="shared" si="65"/>
        <v>D</v>
      </c>
      <c r="AA27" s="126">
        <f t="shared" si="66"/>
        <v>1</v>
      </c>
      <c r="AB27" s="126" t="str">
        <f t="shared" si="67"/>
        <v>1.0</v>
      </c>
      <c r="AC27" s="64">
        <v>2</v>
      </c>
      <c r="AD27" s="28">
        <v>2</v>
      </c>
      <c r="AE27" s="340">
        <v>7</v>
      </c>
      <c r="AF27" s="359">
        <v>8</v>
      </c>
      <c r="AG27" s="232"/>
      <c r="AH27" s="5">
        <f t="shared" si="39"/>
        <v>7.6</v>
      </c>
      <c r="AI27" s="26">
        <f t="shared" si="40"/>
        <v>7.6</v>
      </c>
      <c r="AJ27" s="196" t="str">
        <f t="shared" si="9"/>
        <v>7.6</v>
      </c>
      <c r="AK27" s="128" t="str">
        <f t="shared" si="10"/>
        <v>B</v>
      </c>
      <c r="AL27" s="127">
        <f t="shared" si="11"/>
        <v>3</v>
      </c>
      <c r="AM27" s="127" t="str">
        <f t="shared" si="12"/>
        <v>3.0</v>
      </c>
      <c r="AN27" s="9">
        <v>3</v>
      </c>
      <c r="AO27" s="380">
        <v>3</v>
      </c>
      <c r="AP27" s="340">
        <v>7.5</v>
      </c>
      <c r="AQ27" s="359">
        <v>7</v>
      </c>
      <c r="AR27" s="232"/>
      <c r="AS27" s="5">
        <f t="shared" si="41"/>
        <v>7.2</v>
      </c>
      <c r="AT27" s="26">
        <f t="shared" si="42"/>
        <v>7.2</v>
      </c>
      <c r="AU27" s="196" t="str">
        <f t="shared" si="43"/>
        <v>7.2</v>
      </c>
      <c r="AV27" s="128" t="str">
        <f t="shared" si="44"/>
        <v>B</v>
      </c>
      <c r="AW27" s="127">
        <f t="shared" si="45"/>
        <v>3</v>
      </c>
      <c r="AX27" s="127" t="str">
        <f t="shared" si="46"/>
        <v>3.0</v>
      </c>
      <c r="AY27" s="354">
        <v>4</v>
      </c>
      <c r="AZ27" s="28">
        <v>4</v>
      </c>
      <c r="BA27" s="340">
        <v>6.2</v>
      </c>
      <c r="BB27" s="334">
        <v>4</v>
      </c>
      <c r="BC27" s="232"/>
      <c r="BD27" s="5">
        <f t="shared" si="47"/>
        <v>4.9000000000000004</v>
      </c>
      <c r="BE27" s="26">
        <f t="shared" si="48"/>
        <v>4.9000000000000004</v>
      </c>
      <c r="BF27" s="196" t="str">
        <f t="shared" si="49"/>
        <v>4.9</v>
      </c>
      <c r="BG27" s="366" t="str">
        <f t="shared" si="68"/>
        <v>D</v>
      </c>
      <c r="BH27" s="126">
        <f t="shared" si="69"/>
        <v>1</v>
      </c>
      <c r="BI27" s="126" t="str">
        <f t="shared" si="70"/>
        <v>1.0</v>
      </c>
      <c r="BJ27" s="370">
        <v>2</v>
      </c>
      <c r="BK27" s="380">
        <v>2</v>
      </c>
      <c r="BL27" s="499">
        <v>7.7</v>
      </c>
      <c r="BM27" s="335">
        <v>7</v>
      </c>
      <c r="BN27" s="240"/>
      <c r="BO27" s="5">
        <f t="shared" si="50"/>
        <v>7.3</v>
      </c>
      <c r="BP27" s="26">
        <f t="shared" si="20"/>
        <v>7.3</v>
      </c>
      <c r="BQ27" s="196" t="str">
        <f t="shared" si="21"/>
        <v>7.3</v>
      </c>
      <c r="BR27" s="366" t="str">
        <f t="shared" si="71"/>
        <v>B</v>
      </c>
      <c r="BS27" s="126">
        <f t="shared" si="72"/>
        <v>3</v>
      </c>
      <c r="BT27" s="126" t="str">
        <f t="shared" si="73"/>
        <v>3.0</v>
      </c>
      <c r="BU27" s="370">
        <v>2</v>
      </c>
      <c r="BV27" s="28">
        <v>2</v>
      </c>
      <c r="BW27" s="340">
        <v>7.2</v>
      </c>
      <c r="BX27" s="359">
        <v>7</v>
      </c>
      <c r="BY27" s="232"/>
      <c r="BZ27" s="5">
        <f t="shared" si="51"/>
        <v>7.1</v>
      </c>
      <c r="CA27" s="26">
        <f t="shared" si="25"/>
        <v>7.1</v>
      </c>
      <c r="CB27" s="196" t="str">
        <f t="shared" si="52"/>
        <v>7.1</v>
      </c>
      <c r="CC27" s="128" t="str">
        <f t="shared" si="26"/>
        <v>B</v>
      </c>
      <c r="CD27" s="127">
        <f t="shared" si="27"/>
        <v>3</v>
      </c>
      <c r="CE27" s="126" t="str">
        <f t="shared" si="74"/>
        <v>3.0</v>
      </c>
      <c r="CF27" s="64">
        <v>3</v>
      </c>
      <c r="CG27" s="28">
        <v>3</v>
      </c>
      <c r="CH27" s="119">
        <f t="shared" si="53"/>
        <v>16</v>
      </c>
      <c r="CI27" s="117">
        <f t="shared" si="54"/>
        <v>2.5</v>
      </c>
      <c r="CJ27" s="112" t="str">
        <f t="shared" si="55"/>
        <v>2.50</v>
      </c>
      <c r="CK27" s="113" t="str">
        <f t="shared" si="56"/>
        <v>Lên lớp</v>
      </c>
      <c r="CL27" s="114">
        <f t="shared" si="57"/>
        <v>16</v>
      </c>
      <c r="CM27" s="115">
        <f t="shared" si="58"/>
        <v>2.5</v>
      </c>
      <c r="CN27" s="113" t="str">
        <f t="shared" si="59"/>
        <v>Lên lớp</v>
      </c>
      <c r="CO27" s="225"/>
      <c r="CP27" s="233"/>
      <c r="CQ27" s="225"/>
      <c r="CR27" s="225"/>
      <c r="CS27" s="221">
        <f t="shared" si="75"/>
        <v>0</v>
      </c>
      <c r="CT27" s="222">
        <f t="shared" si="76"/>
        <v>0</v>
      </c>
      <c r="CU27" s="222"/>
      <c r="CV27" s="223" t="str">
        <f t="shared" si="77"/>
        <v>F</v>
      </c>
      <c r="CW27" s="266">
        <f t="shared" si="78"/>
        <v>0</v>
      </c>
      <c r="CX27" s="126" t="str">
        <f t="shared" si="79"/>
        <v>0.0</v>
      </c>
      <c r="CY27" s="64">
        <v>3</v>
      </c>
      <c r="CZ27" s="355"/>
    </row>
    <row r="28" spans="1:104" ht="19.5" customHeight="1">
      <c r="A28" s="274">
        <v>31</v>
      </c>
      <c r="B28" s="322" t="s">
        <v>152</v>
      </c>
      <c r="C28" s="323" t="s">
        <v>428</v>
      </c>
      <c r="D28" s="276" t="s">
        <v>278</v>
      </c>
      <c r="E28" s="277" t="s">
        <v>429</v>
      </c>
      <c r="F28" s="239"/>
      <c r="G28" s="288" t="s">
        <v>458</v>
      </c>
      <c r="H28" s="279" t="s">
        <v>16</v>
      </c>
      <c r="I28" s="506" t="s">
        <v>385</v>
      </c>
      <c r="J28" s="440"/>
      <c r="K28" s="196" t="str">
        <f t="shared" si="35"/>
        <v>0.0</v>
      </c>
      <c r="L28" s="54" t="str">
        <f t="shared" si="36"/>
        <v>F</v>
      </c>
      <c r="M28" s="60">
        <f t="shared" si="0"/>
        <v>0</v>
      </c>
      <c r="N28" s="80" t="str">
        <f t="shared" si="60"/>
        <v>0.0</v>
      </c>
      <c r="O28" s="122"/>
      <c r="P28" s="14"/>
      <c r="Q28" s="128" t="str">
        <f t="shared" si="61"/>
        <v>F</v>
      </c>
      <c r="R28" s="127">
        <f t="shared" si="62"/>
        <v>0</v>
      </c>
      <c r="S28" s="70" t="str">
        <f t="shared" si="63"/>
        <v>0.0</v>
      </c>
      <c r="T28" s="342">
        <v>0</v>
      </c>
      <c r="U28" s="335"/>
      <c r="V28" s="335"/>
      <c r="W28" s="5">
        <f t="shared" si="37"/>
        <v>0</v>
      </c>
      <c r="X28" s="124">
        <f t="shared" si="64"/>
        <v>0</v>
      </c>
      <c r="Y28" s="196" t="str">
        <f t="shared" si="5"/>
        <v>0.0</v>
      </c>
      <c r="Z28" s="125" t="str">
        <f t="shared" si="65"/>
        <v>F</v>
      </c>
      <c r="AA28" s="126">
        <f t="shared" si="66"/>
        <v>0</v>
      </c>
      <c r="AB28" s="126" t="str">
        <f t="shared" si="67"/>
        <v>0.0</v>
      </c>
      <c r="AC28" s="64">
        <v>2</v>
      </c>
      <c r="AD28" s="28"/>
      <c r="AE28" s="342">
        <v>0</v>
      </c>
      <c r="AF28" s="360"/>
      <c r="AG28" s="240"/>
      <c r="AH28" s="5">
        <f t="shared" si="39"/>
        <v>0</v>
      </c>
      <c r="AI28" s="26">
        <f t="shared" si="40"/>
        <v>0</v>
      </c>
      <c r="AJ28" s="196" t="str">
        <f t="shared" si="9"/>
        <v>0.0</v>
      </c>
      <c r="AK28" s="128" t="str">
        <f t="shared" si="10"/>
        <v>F</v>
      </c>
      <c r="AL28" s="127">
        <f t="shared" si="11"/>
        <v>0</v>
      </c>
      <c r="AM28" s="127" t="str">
        <f t="shared" si="12"/>
        <v>0.0</v>
      </c>
      <c r="AN28" s="9">
        <v>3</v>
      </c>
      <c r="AO28" s="380"/>
      <c r="AP28" s="342"/>
      <c r="AQ28" s="360"/>
      <c r="AR28" s="240"/>
      <c r="AS28" s="5">
        <f t="shared" si="41"/>
        <v>0</v>
      </c>
      <c r="AT28" s="26">
        <f t="shared" si="42"/>
        <v>0</v>
      </c>
      <c r="AU28" s="243" t="str">
        <f t="shared" si="43"/>
        <v>0.0</v>
      </c>
      <c r="AV28" s="125" t="str">
        <f t="shared" si="44"/>
        <v>F</v>
      </c>
      <c r="AW28" s="126">
        <f t="shared" si="45"/>
        <v>0</v>
      </c>
      <c r="AX28" s="126" t="str">
        <f t="shared" si="46"/>
        <v>0.0</v>
      </c>
      <c r="AY28" s="354">
        <v>4</v>
      </c>
      <c r="AZ28" s="28"/>
      <c r="BA28" s="342">
        <v>0</v>
      </c>
      <c r="BB28" s="335"/>
      <c r="BC28" s="240"/>
      <c r="BD28" s="5">
        <f t="shared" si="47"/>
        <v>0</v>
      </c>
      <c r="BE28" s="26">
        <f t="shared" si="48"/>
        <v>0</v>
      </c>
      <c r="BF28" s="196" t="str">
        <f t="shared" si="49"/>
        <v>0.0</v>
      </c>
      <c r="BG28" s="366" t="str">
        <f t="shared" si="68"/>
        <v>F</v>
      </c>
      <c r="BH28" s="126">
        <f t="shared" si="69"/>
        <v>0</v>
      </c>
      <c r="BI28" s="126" t="str">
        <f t="shared" si="70"/>
        <v>0.0</v>
      </c>
      <c r="BJ28" s="370">
        <v>2</v>
      </c>
      <c r="BK28" s="380"/>
      <c r="BL28" s="344"/>
      <c r="BM28" s="334"/>
      <c r="BN28" s="232"/>
      <c r="BO28" s="5">
        <f t="shared" si="50"/>
        <v>0</v>
      </c>
      <c r="BP28" s="26">
        <f t="shared" si="20"/>
        <v>0</v>
      </c>
      <c r="BQ28" s="196" t="str">
        <f t="shared" si="21"/>
        <v>0.0</v>
      </c>
      <c r="BR28" s="367" t="str">
        <f t="shared" si="71"/>
        <v>F</v>
      </c>
      <c r="BS28" s="306">
        <f t="shared" si="72"/>
        <v>0</v>
      </c>
      <c r="BT28" s="306" t="str">
        <f t="shared" si="73"/>
        <v>0.0</v>
      </c>
      <c r="BU28" s="371">
        <v>2</v>
      </c>
      <c r="BV28" s="28"/>
      <c r="BW28" s="400"/>
      <c r="BX28" s="360"/>
      <c r="BY28" s="240"/>
      <c r="BZ28" s="5">
        <f t="shared" si="51"/>
        <v>0</v>
      </c>
      <c r="CA28" s="26">
        <f t="shared" si="25"/>
        <v>0</v>
      </c>
      <c r="CB28" s="196" t="str">
        <f t="shared" si="52"/>
        <v>0.0</v>
      </c>
      <c r="CC28" s="128" t="str">
        <f t="shared" si="26"/>
        <v>F</v>
      </c>
      <c r="CD28" s="127">
        <f t="shared" si="27"/>
        <v>0</v>
      </c>
      <c r="CE28" s="126" t="str">
        <f t="shared" si="74"/>
        <v>0.0</v>
      </c>
      <c r="CF28" s="64">
        <v>3</v>
      </c>
      <c r="CG28" s="28"/>
      <c r="CH28" s="119">
        <f t="shared" si="53"/>
        <v>16</v>
      </c>
      <c r="CI28" s="117">
        <f t="shared" si="54"/>
        <v>0</v>
      </c>
      <c r="CJ28" s="112" t="str">
        <f t="shared" si="55"/>
        <v>0.00</v>
      </c>
      <c r="CK28" s="601" t="str">
        <f t="shared" si="56"/>
        <v>Cảnh báo KQHT</v>
      </c>
      <c r="CL28" s="114">
        <f t="shared" si="57"/>
        <v>0</v>
      </c>
      <c r="CM28" s="115" t="e">
        <f t="shared" si="58"/>
        <v>#DIV/0!</v>
      </c>
      <c r="CN28" s="113" t="e">
        <f t="shared" si="59"/>
        <v>#DIV/0!</v>
      </c>
      <c r="CO28" s="512" t="s">
        <v>495</v>
      </c>
      <c r="CP28" s="245"/>
      <c r="CQ28" s="239"/>
      <c r="CR28" s="239"/>
      <c r="CS28" s="221">
        <f t="shared" si="75"/>
        <v>0</v>
      </c>
      <c r="CT28" s="222">
        <f t="shared" si="76"/>
        <v>0</v>
      </c>
      <c r="CU28" s="222"/>
      <c r="CV28" s="223" t="str">
        <f t="shared" si="77"/>
        <v>F</v>
      </c>
      <c r="CW28" s="266">
        <f t="shared" si="78"/>
        <v>0</v>
      </c>
      <c r="CX28" s="126" t="str">
        <f t="shared" si="79"/>
        <v>0.0</v>
      </c>
      <c r="CY28" s="64">
        <v>3</v>
      </c>
      <c r="CZ28" s="405"/>
    </row>
    <row r="29" spans="1:104" ht="19.5" customHeight="1">
      <c r="A29" s="269">
        <v>32</v>
      </c>
      <c r="B29" s="322" t="s">
        <v>152</v>
      </c>
      <c r="C29" s="270" t="s">
        <v>477</v>
      </c>
      <c r="D29" s="507" t="s">
        <v>478</v>
      </c>
      <c r="E29" s="508" t="s">
        <v>479</v>
      </c>
      <c r="F29" s="513" t="s">
        <v>499</v>
      </c>
      <c r="G29" s="529" t="s">
        <v>498</v>
      </c>
      <c r="H29" s="505" t="s">
        <v>16</v>
      </c>
      <c r="I29" s="530" t="s">
        <v>51</v>
      </c>
      <c r="J29" s="441"/>
      <c r="K29" s="196"/>
      <c r="L29" s="54" t="s">
        <v>497</v>
      </c>
      <c r="M29" s="60"/>
      <c r="N29" s="80"/>
      <c r="O29" s="526"/>
      <c r="P29" s="86"/>
      <c r="Q29" s="128" t="s">
        <v>497</v>
      </c>
      <c r="R29" s="127"/>
      <c r="S29" s="70"/>
      <c r="T29" s="340">
        <v>5</v>
      </c>
      <c r="U29" s="334">
        <v>4</v>
      </c>
      <c r="V29" s="334"/>
      <c r="W29" s="5">
        <f t="shared" si="37"/>
        <v>4.4000000000000004</v>
      </c>
      <c r="X29" s="124">
        <f t="shared" si="64"/>
        <v>4.4000000000000004</v>
      </c>
      <c r="Y29" s="196" t="str">
        <f t="shared" si="5"/>
        <v>4.4</v>
      </c>
      <c r="Z29" s="125" t="str">
        <f t="shared" si="65"/>
        <v>D</v>
      </c>
      <c r="AA29" s="126">
        <f t="shared" si="66"/>
        <v>1</v>
      </c>
      <c r="AB29" s="126" t="str">
        <f t="shared" si="67"/>
        <v>1.0</v>
      </c>
      <c r="AC29" s="64">
        <v>2</v>
      </c>
      <c r="AD29" s="28">
        <v>2</v>
      </c>
      <c r="AE29" s="193"/>
      <c r="AF29" s="79"/>
      <c r="AG29" s="219"/>
      <c r="AH29" s="5"/>
      <c r="AI29" s="26"/>
      <c r="AJ29" s="196"/>
      <c r="AK29" s="128" t="s">
        <v>497</v>
      </c>
      <c r="AL29" s="127"/>
      <c r="AM29" s="127"/>
      <c r="AN29" s="9"/>
      <c r="AO29" s="380"/>
      <c r="AP29" s="14"/>
      <c r="AQ29" s="86"/>
      <c r="AR29" s="14"/>
      <c r="AS29" s="5"/>
      <c r="AT29" s="26"/>
      <c r="AU29" s="196"/>
      <c r="AV29" s="128" t="s">
        <v>497</v>
      </c>
      <c r="AW29" s="127"/>
      <c r="AX29" s="127"/>
      <c r="AY29" s="9"/>
      <c r="AZ29" s="28"/>
      <c r="BA29" s="328">
        <v>0</v>
      </c>
      <c r="BB29" s="334"/>
      <c r="BC29" s="232"/>
      <c r="BD29" s="5">
        <f t="shared" si="47"/>
        <v>0</v>
      </c>
      <c r="BE29" s="26">
        <f t="shared" si="48"/>
        <v>0</v>
      </c>
      <c r="BF29" s="196" t="str">
        <f t="shared" si="49"/>
        <v>0.0</v>
      </c>
      <c r="BG29" s="367" t="str">
        <f t="shared" si="68"/>
        <v>F</v>
      </c>
      <c r="BH29" s="306">
        <f t="shared" si="69"/>
        <v>0</v>
      </c>
      <c r="BI29" s="306" t="str">
        <f t="shared" si="70"/>
        <v>0.0</v>
      </c>
      <c r="BJ29" s="371">
        <v>2</v>
      </c>
      <c r="BK29" s="380"/>
      <c r="BL29" s="527"/>
      <c r="BM29" s="334"/>
      <c r="BN29" s="232"/>
      <c r="BO29" s="5"/>
      <c r="BP29" s="26"/>
      <c r="BQ29" s="196"/>
      <c r="BR29" s="367" t="s">
        <v>497</v>
      </c>
      <c r="BS29" s="306"/>
      <c r="BT29" s="306"/>
      <c r="BU29" s="371"/>
      <c r="BV29" s="28"/>
      <c r="BW29" s="33"/>
      <c r="BX29" s="86"/>
      <c r="BY29" s="89"/>
      <c r="BZ29" s="5"/>
      <c r="CA29" s="26"/>
      <c r="CB29" s="196"/>
      <c r="CC29" s="128" t="s">
        <v>497</v>
      </c>
      <c r="CD29" s="127"/>
      <c r="CE29" s="127"/>
      <c r="CF29" s="9"/>
      <c r="CG29" s="28"/>
      <c r="CH29" s="119">
        <f t="shared" si="53"/>
        <v>4</v>
      </c>
      <c r="CI29" s="117">
        <f t="shared" si="54"/>
        <v>0.5</v>
      </c>
      <c r="CJ29" s="112" t="str">
        <f t="shared" si="55"/>
        <v>0.50</v>
      </c>
      <c r="CK29" s="113"/>
      <c r="CL29" s="114">
        <f t="shared" si="57"/>
        <v>2</v>
      </c>
      <c r="CM29" s="115">
        <f t="shared" si="58"/>
        <v>1</v>
      </c>
      <c r="CN29" s="113"/>
      <c r="CO29" s="531"/>
      <c r="CP29" s="122"/>
      <c r="CQ29" s="14"/>
      <c r="CR29" s="14"/>
      <c r="CS29" s="221">
        <f t="shared" si="75"/>
        <v>0</v>
      </c>
      <c r="CT29" s="222">
        <f t="shared" si="76"/>
        <v>0</v>
      </c>
      <c r="CU29" s="222"/>
      <c r="CV29" s="223" t="str">
        <f t="shared" si="77"/>
        <v>F</v>
      </c>
      <c r="CW29" s="266">
        <f t="shared" si="78"/>
        <v>0</v>
      </c>
      <c r="CX29" s="126" t="str">
        <f t="shared" si="79"/>
        <v>0.0</v>
      </c>
      <c r="CY29" s="64">
        <v>3</v>
      </c>
      <c r="CZ29" s="407"/>
    </row>
    <row r="30" spans="1:104" ht="19.5" customHeight="1">
      <c r="A30" s="283">
        <v>33</v>
      </c>
      <c r="B30" s="322" t="s">
        <v>152</v>
      </c>
      <c r="C30" s="509" t="s">
        <v>480</v>
      </c>
      <c r="D30" s="510" t="s">
        <v>481</v>
      </c>
      <c r="E30" s="511" t="s">
        <v>482</v>
      </c>
      <c r="F30" s="528" t="s">
        <v>486</v>
      </c>
      <c r="H30" s="284" t="s">
        <v>16</v>
      </c>
      <c r="I30" s="432"/>
      <c r="J30" s="441"/>
      <c r="K30" s="196" t="str">
        <f t="shared" si="35"/>
        <v>0.0</v>
      </c>
      <c r="L30" s="54" t="str">
        <f t="shared" si="36"/>
        <v>F</v>
      </c>
      <c r="M30" s="60">
        <f t="shared" si="0"/>
        <v>0</v>
      </c>
      <c r="N30" s="80" t="str">
        <f t="shared" si="60"/>
        <v>0.0</v>
      </c>
      <c r="O30" s="122"/>
      <c r="P30" s="14"/>
      <c r="Q30" s="128" t="str">
        <f t="shared" si="61"/>
        <v>F</v>
      </c>
      <c r="R30" s="127">
        <f t="shared" si="62"/>
        <v>0</v>
      </c>
      <c r="S30" s="70" t="str">
        <f t="shared" si="63"/>
        <v>0.0</v>
      </c>
      <c r="T30" s="400"/>
      <c r="U30" s="335"/>
      <c r="V30" s="335"/>
      <c r="W30" s="63">
        <f t="shared" si="37"/>
        <v>0</v>
      </c>
      <c r="X30" s="124">
        <f t="shared" si="64"/>
        <v>0</v>
      </c>
      <c r="Y30" s="243" t="str">
        <f t="shared" si="5"/>
        <v>0.0</v>
      </c>
      <c r="Z30" s="125" t="str">
        <f t="shared" si="65"/>
        <v>F</v>
      </c>
      <c r="AA30" s="126">
        <f t="shared" si="66"/>
        <v>0</v>
      </c>
      <c r="AB30" s="126" t="str">
        <f t="shared" si="67"/>
        <v>0.0</v>
      </c>
      <c r="AC30" s="244">
        <v>2</v>
      </c>
      <c r="AD30" s="130"/>
      <c r="AE30" s="382">
        <v>7</v>
      </c>
      <c r="AF30" s="383">
        <v>7</v>
      </c>
      <c r="AG30" s="384"/>
      <c r="AH30" s="357">
        <f t="shared" si="39"/>
        <v>7</v>
      </c>
      <c r="AI30" s="363">
        <f t="shared" si="40"/>
        <v>7</v>
      </c>
      <c r="AJ30" s="356" t="str">
        <f t="shared" si="9"/>
        <v>7.0</v>
      </c>
      <c r="AK30" s="376" t="str">
        <f t="shared" si="10"/>
        <v>B</v>
      </c>
      <c r="AL30" s="377">
        <f t="shared" si="11"/>
        <v>3</v>
      </c>
      <c r="AM30" s="377" t="str">
        <f t="shared" si="12"/>
        <v>3.0</v>
      </c>
      <c r="AN30" s="378">
        <v>3</v>
      </c>
      <c r="AO30" s="381">
        <v>3</v>
      </c>
      <c r="AP30" s="86">
        <v>8.3000000000000007</v>
      </c>
      <c r="AQ30" s="86">
        <v>6</v>
      </c>
      <c r="AR30" s="14"/>
      <c r="AS30" s="5">
        <f t="shared" si="41"/>
        <v>6.9</v>
      </c>
      <c r="AT30" s="26">
        <f t="shared" si="42"/>
        <v>6.9</v>
      </c>
      <c r="AU30" s="196" t="str">
        <f t="shared" ref="AU30:AU31" si="80">TEXT(AT30,"0.0")</f>
        <v>6.9</v>
      </c>
      <c r="AV30" s="128" t="str">
        <f t="shared" ref="AV30:AV31" si="81">IF(AT30&gt;=8.5,"A",IF(AT30&gt;=8,"B+",IF(AT30&gt;=7,"B",IF(AT30&gt;=6.5,"C+",IF(AT30&gt;=5.5,"C",IF(AT30&gt;=5,"D+",IF(AT30&gt;=4,"D","F")))))))</f>
        <v>C+</v>
      </c>
      <c r="AW30" s="127">
        <f t="shared" ref="AW30:AW31" si="82">IF(AV30="A",4,IF(AV30="B+",3.5,IF(AV30="B",3,IF(AV30="C+",2.5,IF(AV30="C",2,IF(AV30="D+",1.5,IF(AV30="D",1,0)))))))</f>
        <v>2.5</v>
      </c>
      <c r="AX30" s="127" t="str">
        <f t="shared" ref="AX30:AX31" si="83">TEXT(AW30,"0.0")</f>
        <v>2.5</v>
      </c>
      <c r="AY30" s="9">
        <v>4</v>
      </c>
      <c r="AZ30" s="28">
        <v>4</v>
      </c>
      <c r="BA30" s="328">
        <v>0</v>
      </c>
      <c r="BB30" s="334"/>
      <c r="BC30" s="232"/>
      <c r="BD30" s="5">
        <f t="shared" si="47"/>
        <v>0</v>
      </c>
      <c r="BE30" s="26">
        <f t="shared" si="48"/>
        <v>0</v>
      </c>
      <c r="BF30" s="196" t="str">
        <f t="shared" si="49"/>
        <v>0.0</v>
      </c>
      <c r="BG30" s="367" t="str">
        <f t="shared" si="68"/>
        <v>F</v>
      </c>
      <c r="BH30" s="306">
        <f t="shared" si="69"/>
        <v>0</v>
      </c>
      <c r="BI30" s="306" t="str">
        <f t="shared" si="70"/>
        <v>0.0</v>
      </c>
      <c r="BJ30" s="371">
        <v>2</v>
      </c>
      <c r="BK30" s="380"/>
      <c r="BL30" s="410"/>
      <c r="BM30" s="335"/>
      <c r="BN30" s="240"/>
      <c r="BO30" s="63">
        <f t="shared" si="50"/>
        <v>0</v>
      </c>
      <c r="BP30" s="124">
        <f t="shared" si="20"/>
        <v>0</v>
      </c>
      <c r="BQ30" s="243" t="str">
        <f t="shared" si="21"/>
        <v>0.0</v>
      </c>
      <c r="BR30" s="411" t="str">
        <f t="shared" ref="BR30" si="84">IF(BP30&gt;=8.5,"A",IF(BP30&gt;=8,"B+",IF(BP30&gt;=7,"B",IF(BP30&gt;=6.5,"C+",IF(BP30&gt;=5.5,"C",IF(BP30&gt;=5,"D+",IF(BP30&gt;=4,"D","F")))))))</f>
        <v>F</v>
      </c>
      <c r="BS30" s="412">
        <f t="shared" ref="BS30" si="85">IF(BR30="A",4,IF(BR30="B+",3.5,IF(BR30="B",3,IF(BR30="C+",2.5,IF(BR30="C",2,IF(BR30="D+",1.5,IF(BR30="D",1,0)))))))</f>
        <v>0</v>
      </c>
      <c r="BT30" s="412" t="str">
        <f t="shared" ref="BT30" si="86">TEXT(BS30,"0.0")</f>
        <v>0.0</v>
      </c>
      <c r="BU30" s="413">
        <v>2</v>
      </c>
      <c r="BV30" s="130"/>
      <c r="BW30" s="33">
        <v>6.8</v>
      </c>
      <c r="BX30" s="86">
        <v>5</v>
      </c>
      <c r="BY30" s="89"/>
      <c r="BZ30" s="5">
        <f t="shared" si="51"/>
        <v>5.7</v>
      </c>
      <c r="CA30" s="26">
        <f t="shared" si="25"/>
        <v>5.7</v>
      </c>
      <c r="CB30" s="196" t="str">
        <f t="shared" si="52"/>
        <v>5.7</v>
      </c>
      <c r="CC30" s="128" t="str">
        <f t="shared" si="26"/>
        <v>C</v>
      </c>
      <c r="CD30" s="127">
        <f t="shared" si="27"/>
        <v>2</v>
      </c>
      <c r="CE30" s="127" t="str">
        <f t="shared" si="74"/>
        <v>2.0</v>
      </c>
      <c r="CF30" s="9">
        <v>3</v>
      </c>
      <c r="CG30" s="28">
        <v>3</v>
      </c>
      <c r="CH30" s="119">
        <f t="shared" si="53"/>
        <v>16</v>
      </c>
      <c r="CI30" s="117">
        <f t="shared" si="54"/>
        <v>1.5625</v>
      </c>
      <c r="CJ30" s="112" t="str">
        <f t="shared" si="55"/>
        <v>1.56</v>
      </c>
      <c r="CK30" s="113" t="str">
        <f t="shared" si="56"/>
        <v>Lên lớp</v>
      </c>
      <c r="CL30" s="114">
        <f t="shared" si="57"/>
        <v>10</v>
      </c>
      <c r="CM30" s="115">
        <f t="shared" si="58"/>
        <v>2.5</v>
      </c>
      <c r="CN30" s="113" t="str">
        <f t="shared" si="59"/>
        <v>Lên lớp</v>
      </c>
      <c r="CP30" s="415"/>
      <c r="CQ30" s="16"/>
      <c r="CR30" s="14"/>
      <c r="CS30" s="221">
        <f t="shared" si="75"/>
        <v>0</v>
      </c>
      <c r="CT30" s="222">
        <f t="shared" si="76"/>
        <v>0</v>
      </c>
      <c r="CU30" s="222"/>
      <c r="CV30" s="223" t="str">
        <f t="shared" si="77"/>
        <v>F</v>
      </c>
      <c r="CW30" s="266">
        <f t="shared" si="78"/>
        <v>0</v>
      </c>
      <c r="CX30" s="126" t="str">
        <f t="shared" si="79"/>
        <v>0.0</v>
      </c>
      <c r="CY30" s="64">
        <v>3</v>
      </c>
      <c r="CZ30" s="407"/>
    </row>
    <row r="31" spans="1:104" ht="17.25" customHeight="1">
      <c r="A31" s="385">
        <v>7</v>
      </c>
      <c r="B31" s="386" t="s">
        <v>488</v>
      </c>
      <c r="C31" s="280" t="s">
        <v>489</v>
      </c>
      <c r="D31" s="387" t="s">
        <v>490</v>
      </c>
      <c r="E31" s="388" t="s">
        <v>151</v>
      </c>
      <c r="F31" s="389" t="s">
        <v>491</v>
      </c>
      <c r="G31" s="390" t="s">
        <v>492</v>
      </c>
      <c r="H31" s="391" t="s">
        <v>17</v>
      </c>
      <c r="I31" s="395" t="s">
        <v>39</v>
      </c>
      <c r="J31" s="442">
        <v>5.5</v>
      </c>
      <c r="K31" s="356" t="str">
        <f t="shared" si="35"/>
        <v>5.5</v>
      </c>
      <c r="L31" s="54" t="str">
        <f t="shared" si="36"/>
        <v>C</v>
      </c>
      <c r="M31" s="60">
        <f t="shared" si="0"/>
        <v>2</v>
      </c>
      <c r="N31" s="396" t="str">
        <f t="shared" si="60"/>
        <v>2.0</v>
      </c>
      <c r="O31" s="397"/>
      <c r="P31" s="398"/>
      <c r="Q31" s="376" t="str">
        <f t="shared" si="61"/>
        <v>F</v>
      </c>
      <c r="R31" s="377">
        <f t="shared" si="62"/>
        <v>0</v>
      </c>
      <c r="S31" s="399" t="str">
        <f t="shared" si="63"/>
        <v>0.0</v>
      </c>
      <c r="T31" s="401">
        <v>5.9</v>
      </c>
      <c r="U31" s="132">
        <v>6</v>
      </c>
      <c r="V31" s="398"/>
      <c r="W31" s="357">
        <f t="shared" ref="W31" si="87">ROUND((T31*0.4+U31*0.6),1)</f>
        <v>6</v>
      </c>
      <c r="X31" s="363">
        <f t="shared" ref="X31" si="88">ROUND(MAX((T31*0.4+U31*0.6),(T31*0.4+V31*0.6)),1)</f>
        <v>6</v>
      </c>
      <c r="Y31" s="356" t="str">
        <f t="shared" ref="Y31" si="89">TEXT(X31,"0.0")</f>
        <v>6.0</v>
      </c>
      <c r="Z31" s="376" t="str">
        <f t="shared" ref="Z31" si="90">IF(X31&gt;=8.5,"A",IF(X31&gt;=8,"B+",IF(X31&gt;=7,"B",IF(X31&gt;=6.5,"C+",IF(X31&gt;=5.5,"C",IF(X31&gt;=5,"D+",IF(X31&gt;=4,"D","F")))))))</f>
        <v>C</v>
      </c>
      <c r="AA31" s="377">
        <f t="shared" ref="AA31" si="91">IF(Z31="A",4,IF(Z31="B+",3.5,IF(Z31="B",3,IF(Z31="C+",2.5,IF(Z31="C",2,IF(Z31="D+",1.5,IF(Z31="D",1,0)))))))</f>
        <v>2</v>
      </c>
      <c r="AB31" s="377" t="str">
        <f t="shared" ref="AB31" si="92">TEXT(AA31,"0.0")</f>
        <v>2.0</v>
      </c>
      <c r="AC31" s="378">
        <v>2</v>
      </c>
      <c r="AD31" s="28">
        <v>2</v>
      </c>
      <c r="AE31" s="402">
        <v>6.4</v>
      </c>
      <c r="AF31" s="403">
        <v>4</v>
      </c>
      <c r="AG31" s="404"/>
      <c r="AH31" s="357">
        <f t="shared" ref="AH31" si="93">ROUND((AE31*0.4+AF31*0.6),1)</f>
        <v>5</v>
      </c>
      <c r="AI31" s="363">
        <f t="shared" ref="AI31" si="94">ROUND(MAX((AE31*0.4+AF31*0.6),(AE31*0.4+AG31*0.6)),1)</f>
        <v>5</v>
      </c>
      <c r="AJ31" s="356" t="str">
        <f t="shared" ref="AJ31" si="95">TEXT(AI31,"0.0")</f>
        <v>5.0</v>
      </c>
      <c r="AK31" s="376" t="str">
        <f t="shared" ref="AK31" si="96">IF(AI31&gt;=8.5,"A",IF(AI31&gt;=8,"B+",IF(AI31&gt;=7,"B",IF(AI31&gt;=6.5,"C+",IF(AI31&gt;=5.5,"C",IF(AI31&gt;=5,"D+",IF(AI31&gt;=4,"D","F")))))))</f>
        <v>D+</v>
      </c>
      <c r="AL31" s="377">
        <f t="shared" ref="AL31" si="97">IF(AK31="A",4,IF(AK31="B+",3.5,IF(AK31="B",3,IF(AK31="C+",2.5,IF(AK31="C",2,IF(AK31="D+",1.5,IF(AK31="D",1,0)))))))</f>
        <v>1.5</v>
      </c>
      <c r="AM31" s="377" t="str">
        <f t="shared" ref="AM31" si="98">TEXT(AL31,"0.0")</f>
        <v>1.5</v>
      </c>
      <c r="AN31" s="378">
        <v>3</v>
      </c>
      <c r="AO31" s="380">
        <v>3</v>
      </c>
      <c r="AP31" s="406">
        <v>8</v>
      </c>
      <c r="AQ31" s="132">
        <v>7</v>
      </c>
      <c r="AR31" s="398"/>
      <c r="AS31" s="357">
        <f t="shared" si="41"/>
        <v>7.4</v>
      </c>
      <c r="AT31" s="363">
        <f t="shared" si="42"/>
        <v>7.4</v>
      </c>
      <c r="AU31" s="356" t="str">
        <f t="shared" si="80"/>
        <v>7.4</v>
      </c>
      <c r="AV31" s="376" t="str">
        <f t="shared" si="81"/>
        <v>B</v>
      </c>
      <c r="AW31" s="377">
        <f t="shared" si="82"/>
        <v>3</v>
      </c>
      <c r="AX31" s="377" t="str">
        <f t="shared" si="83"/>
        <v>3.0</v>
      </c>
      <c r="AY31" s="378">
        <v>4</v>
      </c>
      <c r="AZ31" s="431">
        <v>4</v>
      </c>
      <c r="BA31" s="326">
        <v>8.1999999999999993</v>
      </c>
      <c r="BB31" s="336">
        <v>7</v>
      </c>
      <c r="BC31" s="299"/>
      <c r="BD31" s="357">
        <f t="shared" si="47"/>
        <v>7.5</v>
      </c>
      <c r="BE31" s="363">
        <f t="shared" si="48"/>
        <v>7.5</v>
      </c>
      <c r="BF31" s="356" t="str">
        <f t="shared" si="49"/>
        <v>7.5</v>
      </c>
      <c r="BG31" s="475" t="str">
        <f t="shared" si="68"/>
        <v>B</v>
      </c>
      <c r="BH31" s="315">
        <f t="shared" si="69"/>
        <v>3</v>
      </c>
      <c r="BI31" s="315" t="str">
        <f t="shared" si="70"/>
        <v>3.0</v>
      </c>
      <c r="BJ31" s="495">
        <v>2</v>
      </c>
      <c r="BK31" s="381">
        <v>2</v>
      </c>
      <c r="BL31" s="500">
        <v>8</v>
      </c>
      <c r="BM31" s="409">
        <v>8</v>
      </c>
      <c r="BN31" s="228"/>
      <c r="BO31" s="312">
        <f t="shared" ref="BO31" si="99">ROUND((BL31*0.4+BM31*0.6),1)</f>
        <v>8</v>
      </c>
      <c r="BP31" s="313">
        <f t="shared" ref="BP31" si="100">ROUND(MAX((BL31*0.4+BM31*0.6),(BL31*0.4+BN31*0.6)),1)</f>
        <v>8</v>
      </c>
      <c r="BQ31" s="414" t="str">
        <f t="shared" ref="BQ31" si="101">TEXT(BP31,"0.0")</f>
        <v>8.0</v>
      </c>
      <c r="BR31" s="314" t="str">
        <f t="shared" ref="BR31" si="102">IF(BP31&gt;=8.5,"A",IF(BP31&gt;=8,"B+",IF(BP31&gt;=7,"B",IF(BP31&gt;=6.5,"C+",IF(BP31&gt;=5.5,"C",IF(BP31&gt;=5,"D+",IF(BP31&gt;=4,"D","F")))))))</f>
        <v>B+</v>
      </c>
      <c r="BS31" s="315">
        <f t="shared" ref="BS31" si="103">IF(BR31="A",4,IF(BR31="B+",3.5,IF(BR31="B",3,IF(BR31="C+",2.5,IF(BR31="C",2,IF(BR31="D+",1.5,IF(BR31="D",1,0)))))))</f>
        <v>3.5</v>
      </c>
      <c r="BT31" s="315" t="str">
        <f t="shared" ref="BT31" si="104">TEXT(BS31,"0.0")</f>
        <v>3.5</v>
      </c>
      <c r="BU31" s="316">
        <v>2</v>
      </c>
      <c r="BV31" s="337">
        <v>2</v>
      </c>
      <c r="BW31" s="401">
        <v>7.8</v>
      </c>
      <c r="BX31" s="132">
        <v>4</v>
      </c>
      <c r="BY31" s="430"/>
      <c r="BZ31" s="357">
        <f t="shared" si="51"/>
        <v>5.5</v>
      </c>
      <c r="CA31" s="363">
        <f t="shared" si="25"/>
        <v>5.5</v>
      </c>
      <c r="CB31" s="356" t="str">
        <f t="shared" si="52"/>
        <v>5.5</v>
      </c>
      <c r="CC31" s="376" t="str">
        <f t="shared" si="26"/>
        <v>C</v>
      </c>
      <c r="CD31" s="377">
        <f t="shared" si="27"/>
        <v>2</v>
      </c>
      <c r="CE31" s="377" t="str">
        <f t="shared" si="74"/>
        <v>2.0</v>
      </c>
      <c r="CF31" s="378">
        <v>3</v>
      </c>
      <c r="CG31" s="431">
        <v>3</v>
      </c>
      <c r="CH31" s="476">
        <f t="shared" si="53"/>
        <v>16</v>
      </c>
      <c r="CI31" s="117">
        <f t="shared" si="54"/>
        <v>2.46875</v>
      </c>
      <c r="CJ31" s="112" t="str">
        <f t="shared" si="55"/>
        <v>2.47</v>
      </c>
      <c r="CK31" s="113" t="str">
        <f t="shared" si="56"/>
        <v>Lên lớp</v>
      </c>
      <c r="CL31" s="114">
        <f t="shared" si="57"/>
        <v>16</v>
      </c>
      <c r="CM31" s="115">
        <f t="shared" si="58"/>
        <v>2.46875</v>
      </c>
      <c r="CN31" s="113" t="str">
        <f t="shared" si="59"/>
        <v>Lên lớp</v>
      </c>
      <c r="CO31" s="532"/>
      <c r="CP31" s="401">
        <v>7.3</v>
      </c>
      <c r="CQ31" s="132">
        <v>8</v>
      </c>
      <c r="CR31" s="398"/>
      <c r="CS31" s="416">
        <f t="shared" si="75"/>
        <v>7.7</v>
      </c>
      <c r="CT31" s="417">
        <f t="shared" si="76"/>
        <v>7.7</v>
      </c>
      <c r="CU31" s="417"/>
      <c r="CV31" s="418" t="str">
        <f t="shared" si="77"/>
        <v>B</v>
      </c>
      <c r="CW31" s="419">
        <f t="shared" si="78"/>
        <v>3</v>
      </c>
      <c r="CX31" s="327" t="str">
        <f t="shared" si="79"/>
        <v>3.0</v>
      </c>
      <c r="CY31" s="64">
        <v>3</v>
      </c>
      <c r="CZ31" s="408"/>
    </row>
    <row r="32" spans="1:104" ht="17.25" customHeight="1">
      <c r="A32" s="460"/>
      <c r="B32" s="461"/>
      <c r="C32" s="462"/>
      <c r="D32" s="463"/>
      <c r="E32" s="463"/>
      <c r="F32" s="464"/>
      <c r="G32" s="465"/>
      <c r="H32" s="466"/>
      <c r="I32" s="467"/>
      <c r="J32" s="457"/>
      <c r="K32" s="449"/>
      <c r="L32" s="450"/>
      <c r="M32" s="451"/>
      <c r="N32" s="452"/>
      <c r="O32" s="218"/>
      <c r="P32" s="218"/>
      <c r="Q32" s="450"/>
      <c r="R32" s="451"/>
      <c r="S32" s="452"/>
      <c r="T32" s="468"/>
      <c r="U32" s="469"/>
      <c r="V32" s="218"/>
      <c r="W32" s="453"/>
      <c r="X32" s="454"/>
      <c r="Y32" s="449"/>
      <c r="Z32" s="450"/>
      <c r="AA32" s="451"/>
      <c r="AB32" s="451"/>
      <c r="AC32" s="455"/>
      <c r="AD32" s="456"/>
      <c r="AE32" s="468"/>
      <c r="AF32" s="469"/>
      <c r="AG32" s="218"/>
      <c r="AH32" s="453"/>
      <c r="AI32" s="454"/>
      <c r="AJ32" s="449"/>
      <c r="AK32" s="450"/>
      <c r="AL32" s="451"/>
      <c r="AM32" s="451"/>
      <c r="AN32" s="455"/>
      <c r="AO32" s="456"/>
      <c r="AP32" s="468"/>
      <c r="AQ32" s="469"/>
      <c r="AR32" s="218"/>
      <c r="AS32" s="453"/>
      <c r="AT32" s="454"/>
      <c r="AU32" s="449"/>
      <c r="AV32" s="450"/>
      <c r="AW32" s="451"/>
      <c r="AX32" s="451"/>
      <c r="AY32" s="455"/>
      <c r="AZ32" s="218"/>
      <c r="BA32" s="453"/>
      <c r="BB32" s="469"/>
      <c r="BC32" s="218"/>
      <c r="BD32" s="453"/>
      <c r="BE32" s="454"/>
      <c r="BF32" s="454"/>
      <c r="BG32" s="450"/>
      <c r="BH32" s="451"/>
      <c r="BI32" s="451"/>
      <c r="BJ32" s="455"/>
      <c r="BK32" s="218"/>
      <c r="BL32" s="468"/>
      <c r="BM32" s="469"/>
      <c r="BN32" s="218"/>
      <c r="BO32" s="453"/>
      <c r="BP32" s="454"/>
      <c r="BQ32" s="449"/>
      <c r="BR32" s="450"/>
      <c r="BS32" s="451"/>
      <c r="BT32" s="451"/>
      <c r="BU32" s="455"/>
      <c r="BV32" s="456"/>
      <c r="BW32" s="468"/>
      <c r="BX32" s="469"/>
      <c r="BY32" s="218"/>
      <c r="BZ32" s="453"/>
      <c r="CA32" s="454"/>
      <c r="CB32" s="449"/>
      <c r="CC32" s="450"/>
      <c r="CD32" s="451"/>
      <c r="CE32" s="451"/>
      <c r="CF32" s="455"/>
      <c r="CG32" s="456"/>
      <c r="CH32" s="458"/>
      <c r="CI32" s="20"/>
      <c r="CJ32" s="20"/>
      <c r="CK32" s="20"/>
      <c r="CL32" s="20"/>
      <c r="CM32" s="20"/>
      <c r="CN32" s="20"/>
      <c r="CO32" s="20"/>
      <c r="CP32" s="468"/>
      <c r="CQ32" s="469"/>
      <c r="CR32" s="218"/>
      <c r="CS32" s="470"/>
      <c r="CT32" s="471"/>
      <c r="CU32" s="471"/>
      <c r="CV32" s="472"/>
      <c r="CW32" s="473"/>
      <c r="CX32" s="451"/>
      <c r="CY32" s="455"/>
      <c r="CZ32" s="218"/>
    </row>
    <row r="33" spans="1:104" ht="17.25" customHeight="1">
      <c r="A33" s="460"/>
      <c r="B33" s="461"/>
      <c r="C33" s="462"/>
      <c r="D33" s="463"/>
      <c r="E33" s="463"/>
      <c r="F33" s="464"/>
      <c r="G33" s="465"/>
      <c r="H33" s="466"/>
      <c r="I33" s="467"/>
      <c r="J33" s="457"/>
      <c r="K33" s="449"/>
      <c r="L33" s="450"/>
      <c r="M33" s="451"/>
      <c r="N33" s="452"/>
      <c r="O33" s="218"/>
      <c r="P33" s="218"/>
      <c r="Q33" s="450"/>
      <c r="R33" s="451"/>
      <c r="S33" s="452"/>
      <c r="T33" s="468"/>
      <c r="U33" s="469"/>
      <c r="V33" s="218"/>
      <c r="W33" s="453"/>
      <c r="X33" s="454"/>
      <c r="Y33" s="449"/>
      <c r="Z33" s="450"/>
      <c r="AA33" s="451"/>
      <c r="AB33" s="451"/>
      <c r="AC33" s="455"/>
      <c r="AD33" s="456"/>
      <c r="AE33" s="468"/>
      <c r="AF33" s="469"/>
      <c r="AG33" s="218"/>
      <c r="AH33" s="453"/>
      <c r="AI33" s="454"/>
      <c r="AJ33" s="449"/>
      <c r="AK33" s="450"/>
      <c r="AL33" s="451"/>
      <c r="AM33" s="451"/>
      <c r="AN33" s="455"/>
      <c r="AO33" s="456"/>
      <c r="AP33" s="468"/>
      <c r="AQ33" s="469"/>
      <c r="AR33" s="218"/>
      <c r="AS33" s="453"/>
      <c r="AT33" s="454"/>
      <c r="AU33" s="449"/>
      <c r="AV33" s="450"/>
      <c r="AW33" s="451"/>
      <c r="AX33" s="451"/>
      <c r="AY33" s="455"/>
      <c r="AZ33" s="218"/>
      <c r="BA33" s="453"/>
      <c r="BB33" s="469"/>
      <c r="BC33" s="218"/>
      <c r="BD33" s="453"/>
      <c r="BE33" s="454"/>
      <c r="BF33" s="454"/>
      <c r="BG33" s="450"/>
      <c r="BH33" s="451"/>
      <c r="BI33" s="451"/>
      <c r="BJ33" s="455"/>
      <c r="BK33" s="218"/>
      <c r="BL33" s="468"/>
      <c r="BM33" s="469"/>
      <c r="BN33" s="218"/>
      <c r="BO33" s="453"/>
      <c r="BP33" s="454"/>
      <c r="BQ33" s="449"/>
      <c r="BR33" s="450"/>
      <c r="BS33" s="451"/>
      <c r="BT33" s="451"/>
      <c r="BU33" s="455"/>
      <c r="BV33" s="456"/>
      <c r="BW33" s="468"/>
      <c r="BX33" s="469"/>
      <c r="BY33" s="218"/>
      <c r="BZ33" s="453"/>
      <c r="CA33" s="454"/>
      <c r="CB33" s="449"/>
      <c r="CC33" s="450"/>
      <c r="CD33" s="451"/>
      <c r="CE33" s="451"/>
      <c r="CF33" s="455"/>
      <c r="CG33" s="456"/>
      <c r="CH33" s="458"/>
      <c r="CI33" s="20"/>
      <c r="CJ33" s="20"/>
      <c r="CK33" s="20"/>
      <c r="CL33" s="20"/>
      <c r="CM33" s="20"/>
      <c r="CN33" s="20"/>
      <c r="CO33" s="20"/>
      <c r="CP33" s="468"/>
      <c r="CQ33" s="469"/>
      <c r="CR33" s="218"/>
      <c r="CS33" s="470"/>
      <c r="CT33" s="471"/>
      <c r="CU33" s="471"/>
      <c r="CV33" s="472"/>
      <c r="CW33" s="473"/>
      <c r="CX33" s="451"/>
      <c r="CY33" s="455"/>
      <c r="CZ33" s="218"/>
    </row>
    <row r="34" spans="1:104" ht="17.25" customHeight="1">
      <c r="A34" s="460"/>
      <c r="B34" s="461"/>
      <c r="C34" s="462"/>
      <c r="D34" s="463"/>
      <c r="E34" s="463"/>
      <c r="F34" s="464"/>
      <c r="G34" s="465"/>
      <c r="H34" s="466"/>
      <c r="I34" s="467"/>
      <c r="J34" s="457"/>
      <c r="K34" s="449"/>
      <c r="L34" s="450"/>
      <c r="M34" s="451"/>
      <c r="N34" s="452"/>
      <c r="O34" s="218"/>
      <c r="P34" s="218"/>
      <c r="Q34" s="450"/>
      <c r="R34" s="451"/>
      <c r="S34" s="452"/>
      <c r="T34" s="468"/>
      <c r="U34" s="469"/>
      <c r="V34" s="218"/>
      <c r="W34" s="453"/>
      <c r="X34" s="454"/>
      <c r="Y34" s="449"/>
      <c r="Z34" s="450"/>
      <c r="AA34" s="451"/>
      <c r="AB34" s="451"/>
      <c r="AC34" s="455"/>
      <c r="AD34" s="456"/>
      <c r="AE34" s="468"/>
      <c r="AF34" s="469"/>
      <c r="AG34" s="218"/>
      <c r="AH34" s="453"/>
      <c r="AI34" s="454"/>
      <c r="AJ34" s="449"/>
      <c r="AK34" s="450"/>
      <c r="AL34" s="451"/>
      <c r="AM34" s="451"/>
      <c r="AN34" s="455"/>
      <c r="AO34" s="456"/>
      <c r="AP34" s="468"/>
      <c r="AQ34" s="469"/>
      <c r="AR34" s="218"/>
      <c r="AS34" s="453"/>
      <c r="AT34" s="454"/>
      <c r="AU34" s="449"/>
      <c r="AV34" s="450"/>
      <c r="AW34" s="451"/>
      <c r="AX34" s="451"/>
      <c r="AY34" s="455"/>
      <c r="AZ34" s="218"/>
      <c r="BA34" s="453"/>
      <c r="BB34" s="469"/>
      <c r="BC34" s="218"/>
      <c r="BD34" s="453"/>
      <c r="BE34" s="454"/>
      <c r="BF34" s="454"/>
      <c r="BG34" s="450"/>
      <c r="BH34" s="451"/>
      <c r="BI34" s="451"/>
      <c r="BJ34" s="455"/>
      <c r="BK34" s="218"/>
      <c r="BL34" s="468"/>
      <c r="BM34" s="469"/>
      <c r="BN34" s="218"/>
      <c r="BO34" s="453"/>
      <c r="BP34" s="454"/>
      <c r="BQ34" s="449"/>
      <c r="BR34" s="450"/>
      <c r="BS34" s="451"/>
      <c r="BT34" s="451"/>
      <c r="BU34" s="455"/>
      <c r="BV34" s="456"/>
      <c r="BW34" s="468"/>
      <c r="BX34" s="469"/>
      <c r="BY34" s="218"/>
      <c r="BZ34" s="453"/>
      <c r="CA34" s="454"/>
      <c r="CB34" s="449"/>
      <c r="CC34" s="450"/>
      <c r="CD34" s="451"/>
      <c r="CE34" s="451"/>
      <c r="CF34" s="455"/>
      <c r="CG34" s="456"/>
      <c r="CH34" s="458"/>
      <c r="CI34" s="20"/>
      <c r="CJ34" s="20"/>
      <c r="CK34" s="20"/>
      <c r="CL34" s="20"/>
      <c r="CM34" s="20"/>
      <c r="CN34" s="20"/>
      <c r="CO34" s="20"/>
      <c r="CP34" s="468"/>
      <c r="CQ34" s="469"/>
      <c r="CR34" s="218"/>
      <c r="CS34" s="470"/>
      <c r="CT34" s="471"/>
      <c r="CU34" s="471"/>
      <c r="CV34" s="472"/>
      <c r="CW34" s="473"/>
      <c r="CX34" s="451"/>
      <c r="CY34" s="455"/>
      <c r="CZ34" s="218"/>
    </row>
    <row r="35" spans="1:104" ht="17.25" customHeight="1">
      <c r="A35" s="460"/>
      <c r="B35" s="461"/>
      <c r="C35" s="462"/>
      <c r="D35" s="463"/>
      <c r="E35" s="463"/>
      <c r="F35" s="464"/>
      <c r="G35" s="465"/>
      <c r="H35" s="466"/>
      <c r="I35" s="467"/>
      <c r="J35" s="457"/>
      <c r="K35" s="449"/>
      <c r="L35" s="450"/>
      <c r="M35" s="451"/>
      <c r="N35" s="452"/>
      <c r="O35" s="218"/>
      <c r="P35" s="218"/>
      <c r="Q35" s="450"/>
      <c r="R35" s="451"/>
      <c r="S35" s="452"/>
      <c r="T35" s="468"/>
      <c r="U35" s="469"/>
      <c r="V35" s="218"/>
      <c r="W35" s="453"/>
      <c r="X35" s="454"/>
      <c r="Y35" s="449"/>
      <c r="Z35" s="450"/>
      <c r="AA35" s="451"/>
      <c r="AB35" s="451"/>
      <c r="AC35" s="455"/>
      <c r="AD35" s="456"/>
      <c r="AE35" s="468"/>
      <c r="AF35" s="469"/>
      <c r="AG35" s="218"/>
      <c r="AH35" s="453"/>
      <c r="AI35" s="454"/>
      <c r="AJ35" s="449"/>
      <c r="AK35" s="450"/>
      <c r="AL35" s="451"/>
      <c r="AM35" s="451"/>
      <c r="AN35" s="455"/>
      <c r="AO35" s="456"/>
      <c r="AP35" s="468"/>
      <c r="AQ35" s="469"/>
      <c r="AR35" s="218"/>
      <c r="AS35" s="453"/>
      <c r="AT35" s="454"/>
      <c r="AU35" s="449"/>
      <c r="AV35" s="450"/>
      <c r="AW35" s="451"/>
      <c r="AX35" s="451"/>
      <c r="AY35" s="455"/>
      <c r="AZ35" s="218"/>
      <c r="BA35" s="453"/>
      <c r="BB35" s="469"/>
      <c r="BC35" s="218"/>
      <c r="BD35" s="453"/>
      <c r="BE35" s="454"/>
      <c r="BF35" s="454"/>
      <c r="BG35" s="450"/>
      <c r="BH35" s="451"/>
      <c r="BI35" s="451"/>
      <c r="BJ35" s="455"/>
      <c r="BK35" s="218"/>
      <c r="BL35" s="468"/>
      <c r="BM35" s="469"/>
      <c r="BN35" s="218"/>
      <c r="BO35" s="453"/>
      <c r="BP35" s="454"/>
      <c r="BQ35" s="449"/>
      <c r="BR35" s="450"/>
      <c r="BS35" s="451"/>
      <c r="BT35" s="451"/>
      <c r="BU35" s="455"/>
      <c r="BV35" s="456"/>
      <c r="BW35" s="468"/>
      <c r="BX35" s="469"/>
      <c r="BY35" s="218"/>
      <c r="BZ35" s="453"/>
      <c r="CA35" s="454"/>
      <c r="CB35" s="449"/>
      <c r="CC35" s="450"/>
      <c r="CD35" s="451"/>
      <c r="CE35" s="451"/>
      <c r="CF35" s="455"/>
      <c r="CG35" s="456"/>
      <c r="CH35" s="458"/>
      <c r="CI35" s="20"/>
      <c r="CJ35" s="20"/>
      <c r="CK35" s="20"/>
      <c r="CL35" s="20"/>
      <c r="CM35" s="20"/>
      <c r="CN35" s="20"/>
      <c r="CO35" s="20"/>
      <c r="CP35" s="468"/>
      <c r="CQ35" s="469"/>
      <c r="CR35" s="218"/>
      <c r="CS35" s="470"/>
      <c r="CT35" s="471"/>
      <c r="CU35" s="471"/>
      <c r="CV35" s="472"/>
      <c r="CW35" s="473"/>
      <c r="CX35" s="451"/>
      <c r="CY35" s="455"/>
      <c r="CZ35" s="218"/>
    </row>
    <row r="38" spans="1:104" ht="17.25" customHeight="1">
      <c r="B38" s="318" t="s">
        <v>152</v>
      </c>
      <c r="C38" s="317" t="s">
        <v>483</v>
      </c>
      <c r="D38" s="319" t="s">
        <v>484</v>
      </c>
      <c r="E38" s="320" t="s">
        <v>297</v>
      </c>
      <c r="F38" s="321" t="s">
        <v>485</v>
      </c>
    </row>
    <row r="39" spans="1:104" ht="21.75" customHeight="1">
      <c r="A39" s="269">
        <v>9</v>
      </c>
      <c r="B39" s="269" t="s">
        <v>152</v>
      </c>
      <c r="C39" s="270" t="s">
        <v>170</v>
      </c>
      <c r="D39" s="271" t="s">
        <v>171</v>
      </c>
      <c r="E39" s="272" t="s">
        <v>22</v>
      </c>
      <c r="F39" s="459" t="s">
        <v>493</v>
      </c>
      <c r="G39" s="288" t="s">
        <v>437</v>
      </c>
      <c r="H39" s="279" t="s">
        <v>16</v>
      </c>
      <c r="I39" s="393" t="s">
        <v>463</v>
      </c>
      <c r="J39" s="436"/>
      <c r="K39" s="196" t="str">
        <f>TEXT(J39,"0.0")</f>
        <v>0.0</v>
      </c>
      <c r="L39" s="54" t="str">
        <f>IF(J39&gt;=8.5,"A",IF(J39&gt;=8,"B+",IF(J39&gt;=7,"B",IF(J39&gt;=6.5,"C+",IF(J39&gt;=5.5,"C",IF(J39&gt;=5,"D+",IF(J39&gt;=4,"D","F")))))))</f>
        <v>F</v>
      </c>
      <c r="M39" s="60">
        <f>IF(L39="A",4,IF(L39="B+",3.5,IF(L39="B",3,IF(L39="C+",2.5,IF(L39="C",2,IF(L39="D+",1.5,IF(L39="D",1,0)))))))</f>
        <v>0</v>
      </c>
      <c r="N39" s="70" t="str">
        <f>TEXT(M39,"0.0")</f>
        <v>0.0</v>
      </c>
      <c r="O39" s="34"/>
      <c r="P39" s="87"/>
      <c r="Q39" s="8" t="str">
        <f>IF(O39&gt;=8.5,"A",IF(O39&gt;=8,"B+",IF(O39&gt;=7,"B",IF(O39&gt;=6.5,"C+",IF(O39&gt;=5.5,"C",IF(O39&gt;=5,"D+",IF(O39&gt;=4,"D","F")))))))</f>
        <v>F</v>
      </c>
      <c r="R39" s="7">
        <f>IF(Q39="A",4,IF(Q39="B+",3.5,IF(Q39="B",3,IF(Q39="C+",2.5,IF(Q39="C",2,IF(Q39="D+",1.5,IF(Q39="D",1,0)))))))</f>
        <v>0</v>
      </c>
      <c r="S39" s="70" t="str">
        <f>TEXT(R39,"0.0")</f>
        <v>0.0</v>
      </c>
      <c r="T39" s="324">
        <v>0</v>
      </c>
      <c r="U39" s="147"/>
      <c r="V39" s="148"/>
      <c r="W39" s="5">
        <f>ROUND((T39*0.4+U39*0.6),1)</f>
        <v>0</v>
      </c>
      <c r="X39" s="6">
        <f>ROUND(MAX((T39*0.4+U39*0.6),(T39*0.4+V39*0.6)),1)</f>
        <v>0</v>
      </c>
      <c r="Y39" s="196" t="str">
        <f>TEXT(X39,"0.0")</f>
        <v>0.0</v>
      </c>
      <c r="Z39" s="8" t="str">
        <f>IF(X39&gt;=8.5,"A",IF(X39&gt;=8,"B+",IF(X39&gt;=7,"B",IF(X39&gt;=6.5,"C+",IF(X39&gt;=5.5,"C",IF(X39&gt;=5,"D+",IF(X39&gt;=4,"D","F")))))))</f>
        <v>F</v>
      </c>
      <c r="AA39" s="7">
        <f>IF(Z39="A",4,IF(Z39="B+",3.5,IF(Z39="B",3,IF(Z39="C+",2.5,IF(Z39="C",2,IF(Z39="D+",1.5,IF(Z39="D",1,0)))))))</f>
        <v>0</v>
      </c>
      <c r="AB39" s="7" t="str">
        <f>TEXT(AA39,"0.0")</f>
        <v>0.0</v>
      </c>
      <c r="AC39" s="9">
        <v>2</v>
      </c>
      <c r="AD39" s="28"/>
      <c r="AE39" s="372">
        <v>0</v>
      </c>
      <c r="AF39" s="4"/>
      <c r="AG39" s="374"/>
      <c r="AH39" s="5">
        <f>ROUND((AE39*0.4+AF39*0.6),1)</f>
        <v>0</v>
      </c>
      <c r="AI39" s="26">
        <f>ROUND(MAX((AE39*0.4+AF39*0.6),(AE39*0.4+AG39*0.6)),1)</f>
        <v>0</v>
      </c>
      <c r="AJ39" s="196" t="str">
        <f>TEXT(AI39,"0.0")</f>
        <v>0.0</v>
      </c>
      <c r="AK39" s="128" t="str">
        <f>IF(AI39&gt;=8.5,"A",IF(AI39&gt;=8,"B+",IF(AI39&gt;=7,"B",IF(AI39&gt;=6.5,"C+",IF(AI39&gt;=5.5,"C",IF(AI39&gt;=5,"D+",IF(AI39&gt;=4,"D","F")))))))</f>
        <v>F</v>
      </c>
      <c r="AL39" s="127">
        <f>IF(AK39="A",4,IF(AK39="B+",3.5,IF(AK39="B",3,IF(AK39="C+",2.5,IF(AK39="C",2,IF(AK39="D+",1.5,IF(AK39="D",1,0)))))))</f>
        <v>0</v>
      </c>
      <c r="AM39" s="127" t="str">
        <f>TEXT(AL39,"0.0")</f>
        <v>0.0</v>
      </c>
      <c r="AN39" s="9">
        <v>3</v>
      </c>
      <c r="AO39" s="380"/>
      <c r="AP39" s="372"/>
      <c r="AQ39" s="105"/>
      <c r="AR39" s="350"/>
      <c r="AS39" s="5">
        <f>ROUND((AP39*0.4+AQ39*0.6),1)</f>
        <v>0</v>
      </c>
      <c r="AT39" s="26">
        <f>ROUND(MAX((AP39*0.4+AQ39*0.6),(AP39*0.4+AR39*0.6)),1)</f>
        <v>0</v>
      </c>
      <c r="AU39" s="196" t="str">
        <f>TEXT(AT39,"0.0")</f>
        <v>0.0</v>
      </c>
      <c r="AV39" s="128" t="str">
        <f>IF(AT39&gt;=8.5,"A",IF(AT39&gt;=8,"B+",IF(AT39&gt;=7,"B",IF(AT39&gt;=6.5,"C+",IF(AT39&gt;=5.5,"C",IF(AT39&gt;=5,"D+",IF(AT39&gt;=4,"D","F")))))))</f>
        <v>F</v>
      </c>
      <c r="AW39" s="127">
        <f>IF(AV39="A",4,IF(AV39="B+",3.5,IF(AV39="B",3,IF(AV39="C+",2.5,IF(AV39="C",2,IF(AV39="D+",1.5,IF(AV39="D",1,0)))))))</f>
        <v>0</v>
      </c>
      <c r="AX39" s="127" t="str">
        <f>TEXT(AW39,"0.0")</f>
        <v>0.0</v>
      </c>
      <c r="AY39" s="353">
        <v>4</v>
      </c>
      <c r="AZ39" s="28"/>
      <c r="BA39" s="81"/>
      <c r="BB39" s="104"/>
      <c r="BC39" s="104"/>
      <c r="BD39" s="5">
        <f>ROUND((BA39*0.4+BB39*0.6),1)</f>
        <v>0</v>
      </c>
      <c r="BE39" s="6">
        <f>ROUND(MAX((BA39*0.4+BB39*0.6),(BA39*0.4+BC39*0.6)),1)</f>
        <v>0</v>
      </c>
      <c r="BF39" s="26"/>
      <c r="BG39" s="8" t="str">
        <f>IF(BE39&gt;=8.5,"A",IF(BE39&gt;=8,"B+",IF(BE39&gt;=7,"B",IF(BE39&gt;=6.5,"C+",IF(BE39&gt;=5.5,"C",IF(BE39&gt;=5,"D+",IF(BE39&gt;=4,"D","F")))))))</f>
        <v>F</v>
      </c>
      <c r="BH39" s="7">
        <f>IF(BG39="A",4,IF(BG39="B+",3.5,IF(BG39="B",3,IF(BG39="C+",2.5,IF(BG39="C",2,IF(BG39="D+",1.5,IF(BG39="D",1,0)))))))</f>
        <v>0</v>
      </c>
      <c r="BI39" s="7" t="str">
        <f>TEXT(BH39,"0.0")</f>
        <v>0.0</v>
      </c>
      <c r="BJ39" s="9">
        <v>2</v>
      </c>
      <c r="BK39" s="28"/>
      <c r="BL39" s="209"/>
      <c r="BM39" s="104"/>
      <c r="BN39" s="361"/>
      <c r="BO39" s="5">
        <f>ROUND((BL39*0.4+BM39*0.6),1)</f>
        <v>0</v>
      </c>
      <c r="BP39" s="26">
        <f>ROUND(MAX((BL39*0.4+BM39*0.6),(BL39*0.4+BN39*0.6)),1)</f>
        <v>0</v>
      </c>
      <c r="BQ39" s="196" t="str">
        <f>TEXT(BP39,"0.0")</f>
        <v>0.0</v>
      </c>
      <c r="BR39" s="365" t="str">
        <f>IF(BP39&gt;=8.5,"A",IF(BP39&gt;=8,"B+",IF(BP39&gt;=7,"B",IF(BP39&gt;=6.5,"C+",IF(BP39&gt;=5.5,"C",IF(BP39&gt;=5,"D+",IF(BP39&gt;=4,"D","F")))))))</f>
        <v>F</v>
      </c>
      <c r="BS39" s="7">
        <f>IF(BR39="A",4,IF(BR39="B+",3.5,IF(BR39="B",3,IF(BR39="C+",2.5,IF(BR39="C",2,IF(BR39="D+",1.5,IF(BR39="D",1,0)))))))</f>
        <v>0</v>
      </c>
      <c r="BT39" s="7" t="str">
        <f>TEXT(BS39,"0.0")</f>
        <v>0.0</v>
      </c>
      <c r="BU39" s="369">
        <v>2</v>
      </c>
      <c r="BV39" s="28"/>
      <c r="BW39" s="330">
        <v>0</v>
      </c>
      <c r="BX39" s="104"/>
      <c r="BY39" s="361"/>
      <c r="BZ39" s="5">
        <f>ROUND((BW39*0.4+BX39*0.6),1)</f>
        <v>0</v>
      </c>
      <c r="CA39" s="26">
        <f>ROUND(MAX((BW39*0.4+BX39*0.6),(BW39*0.4+BY39*0.6)),1)</f>
        <v>0</v>
      </c>
      <c r="CB39" s="196" t="str">
        <f>TEXT(CA39,"0.0")</f>
        <v>0.0</v>
      </c>
      <c r="CC39" s="128" t="str">
        <f>IF(CA39&gt;=8.5,"A",IF(CA39&gt;=8,"B+",IF(CA39&gt;=7,"B",IF(CA39&gt;=6.5,"C+",IF(CA39&gt;=5.5,"C",IF(CA39&gt;=5,"D+",IF(CA39&gt;=4,"D","F")))))))</f>
        <v>F</v>
      </c>
      <c r="CD39" s="127">
        <f>IF(CC39="A",4,IF(CC39="B+",3.5,IF(CC39="B",3,IF(CC39="C+",2.5,IF(CC39="C",2,IF(CC39="D+",1.5,IF(CC39="D",1,0)))))))</f>
        <v>0</v>
      </c>
      <c r="CE39" s="7" t="str">
        <f>TEXT(CD39,"0.0")</f>
        <v>0.0</v>
      </c>
      <c r="CF39" s="9">
        <v>3</v>
      </c>
      <c r="CG39" s="28"/>
      <c r="CH39" s="119">
        <f>AC39+AN39+AY39+CY39+BJ39+BU39+CF39</f>
        <v>19</v>
      </c>
      <c r="CI39" s="117"/>
      <c r="CJ39" s="112"/>
      <c r="CK39" s="113"/>
      <c r="CL39" s="114"/>
      <c r="CM39" s="115"/>
      <c r="CN39" s="113"/>
      <c r="CP39" s="152"/>
      <c r="CQ39" s="153"/>
      <c r="CR39" s="153"/>
      <c r="CS39" s="5">
        <f>ROUND((CP39*0.4+CQ39*0.6),1)</f>
        <v>0</v>
      </c>
      <c r="CT39" s="6">
        <f>ROUND(MAX((CP39*0.4+CQ39*0.6),(CP39*0.4+CR39*0.6)),1)</f>
        <v>0</v>
      </c>
      <c r="CU39" s="26"/>
      <c r="CV39" s="8" t="str">
        <f>IF(CT39&gt;=8.5,"A",IF(CT39&gt;=8,"B+",IF(CT39&gt;=7,"B",IF(CT39&gt;=6.5,"C+",IF(CT39&gt;=5.5,"C",IF(CT39&gt;=5,"D+",IF(CT39&gt;=4,"D","F")))))))</f>
        <v>F</v>
      </c>
      <c r="CW39" s="7">
        <f>IF(CV39="A",4,IF(CV39="B+",3.5,IF(CV39="B",3,IF(CV39="C+",2.5,IF(CV39="C",2,IF(CV39="D+",1.5,IF(CV39="D",1,0)))))))</f>
        <v>0</v>
      </c>
      <c r="CX39" s="7" t="str">
        <f>TEXT(CW39,"0.0")</f>
        <v>0.0</v>
      </c>
      <c r="CY39" s="9">
        <v>3</v>
      </c>
      <c r="CZ39" s="28"/>
    </row>
    <row r="40" spans="1:104" ht="21.75" customHeight="1">
      <c r="A40" s="269">
        <v>10</v>
      </c>
      <c r="B40" s="269" t="s">
        <v>152</v>
      </c>
      <c r="C40" s="270" t="s">
        <v>172</v>
      </c>
      <c r="D40" s="271" t="s">
        <v>173</v>
      </c>
      <c r="E40" s="272" t="s">
        <v>109</v>
      </c>
      <c r="F40" s="459" t="s">
        <v>493</v>
      </c>
      <c r="G40" s="288" t="s">
        <v>438</v>
      </c>
      <c r="H40" s="279" t="s">
        <v>17</v>
      </c>
      <c r="I40" s="393" t="s">
        <v>464</v>
      </c>
      <c r="J40" s="436"/>
      <c r="K40" s="196" t="str">
        <f>TEXT(J40,"0.0")</f>
        <v>0.0</v>
      </c>
      <c r="L40" s="54" t="str">
        <f>IF(J40&gt;=8.5,"A",IF(J40&gt;=8,"B+",IF(J40&gt;=7,"B",IF(J40&gt;=6.5,"C+",IF(J40&gt;=5.5,"C",IF(J40&gt;=5,"D+",IF(J40&gt;=4,"D","F")))))))</f>
        <v>F</v>
      </c>
      <c r="M40" s="60">
        <f>IF(L40="A",4,IF(L40="B+",3.5,IF(L40="B",3,IF(L40="C+",2.5,IF(L40="C",2,IF(L40="D+",1.5,IF(L40="D",1,0)))))))</f>
        <v>0</v>
      </c>
      <c r="N40" s="70" t="str">
        <f>TEXT(M40,"0.0")</f>
        <v>0.0</v>
      </c>
      <c r="O40" s="34"/>
      <c r="P40" s="87"/>
      <c r="Q40" s="8" t="str">
        <f>IF(O40&gt;=8.5,"A",IF(O40&gt;=8,"B+",IF(O40&gt;=7,"B",IF(O40&gt;=6.5,"C+",IF(O40&gt;=5.5,"C",IF(O40&gt;=5,"D+",IF(O40&gt;=4,"D","F")))))))</f>
        <v>F</v>
      </c>
      <c r="R40" s="7">
        <f>IF(Q40="A",4,IF(Q40="B+",3.5,IF(Q40="B",3,IF(Q40="C+",2.5,IF(Q40="C",2,IF(Q40="D+",1.5,IF(Q40="D",1,0)))))))</f>
        <v>0</v>
      </c>
      <c r="S40" s="70" t="str">
        <f>TEXT(R40,"0.0")</f>
        <v>0.0</v>
      </c>
      <c r="T40" s="324">
        <v>0</v>
      </c>
      <c r="U40" s="147"/>
      <c r="V40" s="148"/>
      <c r="W40" s="5">
        <f>ROUND((T40*0.4+U40*0.6),1)</f>
        <v>0</v>
      </c>
      <c r="X40" s="6">
        <f>ROUND(MAX((T40*0.4+U40*0.6),(T40*0.4+V40*0.6)),1)</f>
        <v>0</v>
      </c>
      <c r="Y40" s="196" t="str">
        <f>TEXT(X40,"0.0")</f>
        <v>0.0</v>
      </c>
      <c r="Z40" s="8" t="str">
        <f>IF(X40&gt;=8.5,"A",IF(X40&gt;=8,"B+",IF(X40&gt;=7,"B",IF(X40&gt;=6.5,"C+",IF(X40&gt;=5.5,"C",IF(X40&gt;=5,"D+",IF(X40&gt;=4,"D","F")))))))</f>
        <v>F</v>
      </c>
      <c r="AA40" s="7">
        <f>IF(Z40="A",4,IF(Z40="B+",3.5,IF(Z40="B",3,IF(Z40="C+",2.5,IF(Z40="C",2,IF(Z40="D+",1.5,IF(Z40="D",1,0)))))))</f>
        <v>0</v>
      </c>
      <c r="AB40" s="7" t="str">
        <f>TEXT(AA40,"0.0")</f>
        <v>0.0</v>
      </c>
      <c r="AC40" s="9">
        <v>2</v>
      </c>
      <c r="AD40" s="28"/>
      <c r="AE40" s="372">
        <v>0</v>
      </c>
      <c r="AF40" s="4"/>
      <c r="AG40" s="374"/>
      <c r="AH40" s="5">
        <f>ROUND((AE40*0.4+AF40*0.6),1)</f>
        <v>0</v>
      </c>
      <c r="AI40" s="26">
        <f>ROUND(MAX((AE40*0.4+AF40*0.6),(AE40*0.4+AG40*0.6)),1)</f>
        <v>0</v>
      </c>
      <c r="AJ40" s="196" t="str">
        <f>TEXT(AI40,"0.0")</f>
        <v>0.0</v>
      </c>
      <c r="AK40" s="128" t="str">
        <f>IF(AI40&gt;=8.5,"A",IF(AI40&gt;=8,"B+",IF(AI40&gt;=7,"B",IF(AI40&gt;=6.5,"C+",IF(AI40&gt;=5.5,"C",IF(AI40&gt;=5,"D+",IF(AI40&gt;=4,"D","F")))))))</f>
        <v>F</v>
      </c>
      <c r="AL40" s="127">
        <f>IF(AK40="A",4,IF(AK40="B+",3.5,IF(AK40="B",3,IF(AK40="C+",2.5,IF(AK40="C",2,IF(AK40="D+",1.5,IF(AK40="D",1,0)))))))</f>
        <v>0</v>
      </c>
      <c r="AM40" s="127" t="str">
        <f>TEXT(AL40,"0.0")</f>
        <v>0.0</v>
      </c>
      <c r="AN40" s="9">
        <v>3</v>
      </c>
      <c r="AO40" s="380"/>
      <c r="AP40" s="372"/>
      <c r="AQ40" s="105"/>
      <c r="AR40" s="350"/>
      <c r="AS40" s="5">
        <f>ROUND((AP40*0.4+AQ40*0.6),1)</f>
        <v>0</v>
      </c>
      <c r="AT40" s="26">
        <f>ROUND(MAX((AP40*0.4+AQ40*0.6),(AP40*0.4+AR40*0.6)),1)</f>
        <v>0</v>
      </c>
      <c r="AU40" s="196" t="str">
        <f>TEXT(AT40,"0.0")</f>
        <v>0.0</v>
      </c>
      <c r="AV40" s="128" t="str">
        <f>IF(AT40&gt;=8.5,"A",IF(AT40&gt;=8,"B+",IF(AT40&gt;=7,"B",IF(AT40&gt;=6.5,"C+",IF(AT40&gt;=5.5,"C",IF(AT40&gt;=5,"D+",IF(AT40&gt;=4,"D","F")))))))</f>
        <v>F</v>
      </c>
      <c r="AW40" s="127">
        <f>IF(AV40="A",4,IF(AV40="B+",3.5,IF(AV40="B",3,IF(AV40="C+",2.5,IF(AV40="C",2,IF(AV40="D+",1.5,IF(AV40="D",1,0)))))))</f>
        <v>0</v>
      </c>
      <c r="AX40" s="127" t="str">
        <f>TEXT(AW40,"0.0")</f>
        <v>0.0</v>
      </c>
      <c r="AY40" s="353">
        <v>4</v>
      </c>
      <c r="AZ40" s="28"/>
      <c r="BA40" s="81"/>
      <c r="BB40" s="104"/>
      <c r="BC40" s="104"/>
      <c r="BD40" s="5">
        <f>ROUND((BA40*0.4+BB40*0.6),1)</f>
        <v>0</v>
      </c>
      <c r="BE40" s="6">
        <f>ROUND(MAX((BA40*0.4+BB40*0.6),(BA40*0.4+BC40*0.6)),1)</f>
        <v>0</v>
      </c>
      <c r="BF40" s="26"/>
      <c r="BG40" s="8" t="str">
        <f>IF(BE40&gt;=8.5,"A",IF(BE40&gt;=8,"B+",IF(BE40&gt;=7,"B",IF(BE40&gt;=6.5,"C+",IF(BE40&gt;=5.5,"C",IF(BE40&gt;=5,"D+",IF(BE40&gt;=4,"D","F")))))))</f>
        <v>F</v>
      </c>
      <c r="BH40" s="7">
        <f>IF(BG40="A",4,IF(BG40="B+",3.5,IF(BG40="B",3,IF(BG40="C+",2.5,IF(BG40="C",2,IF(BG40="D+",1.5,IF(BG40="D",1,0)))))))</f>
        <v>0</v>
      </c>
      <c r="BI40" s="7" t="str">
        <f>TEXT(BH40,"0.0")</f>
        <v>0.0</v>
      </c>
      <c r="BJ40" s="9">
        <v>2</v>
      </c>
      <c r="BK40" s="28"/>
      <c r="BL40" s="209"/>
      <c r="BM40" s="104"/>
      <c r="BN40" s="361"/>
      <c r="BO40" s="5">
        <f>ROUND((BL40*0.4+BM40*0.6),1)</f>
        <v>0</v>
      </c>
      <c r="BP40" s="26">
        <f>ROUND(MAX((BL40*0.4+BM40*0.6),(BL40*0.4+BN40*0.6)),1)</f>
        <v>0</v>
      </c>
      <c r="BQ40" s="196" t="str">
        <f>TEXT(BP40,"0.0")</f>
        <v>0.0</v>
      </c>
      <c r="BR40" s="365" t="str">
        <f>IF(BP40&gt;=8.5,"A",IF(BP40&gt;=8,"B+",IF(BP40&gt;=7,"B",IF(BP40&gt;=6.5,"C+",IF(BP40&gt;=5.5,"C",IF(BP40&gt;=5,"D+",IF(BP40&gt;=4,"D","F")))))))</f>
        <v>F</v>
      </c>
      <c r="BS40" s="7">
        <f>IF(BR40="A",4,IF(BR40="B+",3.5,IF(BR40="B",3,IF(BR40="C+",2.5,IF(BR40="C",2,IF(BR40="D+",1.5,IF(BR40="D",1,0)))))))</f>
        <v>0</v>
      </c>
      <c r="BT40" s="7" t="str">
        <f>TEXT(BS40,"0.0")</f>
        <v>0.0</v>
      </c>
      <c r="BU40" s="369">
        <v>2</v>
      </c>
      <c r="BV40" s="28"/>
      <c r="BW40" s="330">
        <v>0</v>
      </c>
      <c r="BX40" s="104"/>
      <c r="BY40" s="361"/>
      <c r="BZ40" s="5">
        <f>ROUND((BW40*0.4+BX40*0.6),1)</f>
        <v>0</v>
      </c>
      <c r="CA40" s="26">
        <f>ROUND(MAX((BW40*0.4+BX40*0.6),(BW40*0.4+BY40*0.6)),1)</f>
        <v>0</v>
      </c>
      <c r="CB40" s="196" t="str">
        <f>TEXT(CA40,"0.0")</f>
        <v>0.0</v>
      </c>
      <c r="CC40" s="128" t="str">
        <f>IF(CA40&gt;=8.5,"A",IF(CA40&gt;=8,"B+",IF(CA40&gt;=7,"B",IF(CA40&gt;=6.5,"C+",IF(CA40&gt;=5.5,"C",IF(CA40&gt;=5,"D+",IF(CA40&gt;=4,"D","F")))))))</f>
        <v>F</v>
      </c>
      <c r="CD40" s="127">
        <f>IF(CC40="A",4,IF(CC40="B+",3.5,IF(CC40="B",3,IF(CC40="C+",2.5,IF(CC40="C",2,IF(CC40="D+",1.5,IF(CC40="D",1,0)))))))</f>
        <v>0</v>
      </c>
      <c r="CE40" s="7" t="str">
        <f>TEXT(CD40,"0.0")</f>
        <v>0.0</v>
      </c>
      <c r="CF40" s="9">
        <v>3</v>
      </c>
      <c r="CG40" s="28"/>
      <c r="CH40" s="119">
        <f>AC40+AN40+AY40+CY40+BJ40+BU40+CF40</f>
        <v>19</v>
      </c>
      <c r="CI40" s="117"/>
      <c r="CJ40" s="112"/>
      <c r="CK40" s="113"/>
      <c r="CL40" s="114"/>
      <c r="CM40" s="115"/>
      <c r="CN40" s="113"/>
      <c r="CP40" s="152"/>
      <c r="CQ40" s="153"/>
      <c r="CR40" s="153"/>
      <c r="CS40" s="5">
        <f>ROUND((CP40*0.4+CQ40*0.6),1)</f>
        <v>0</v>
      </c>
      <c r="CT40" s="6">
        <f>ROUND(MAX((CP40*0.4+CQ40*0.6),(CP40*0.4+CR40*0.6)),1)</f>
        <v>0</v>
      </c>
      <c r="CU40" s="26"/>
      <c r="CV40" s="8" t="str">
        <f>IF(CT40&gt;=8.5,"A",IF(CT40&gt;=8,"B+",IF(CT40&gt;=7,"B",IF(CT40&gt;=6.5,"C+",IF(CT40&gt;=5.5,"C",IF(CT40&gt;=5,"D+",IF(CT40&gt;=4,"D","F")))))))</f>
        <v>F</v>
      </c>
      <c r="CW40" s="7">
        <f>IF(CV40="A",4,IF(CV40="B+",3.5,IF(CV40="B",3,IF(CV40="C+",2.5,IF(CV40="C",2,IF(CV40="D+",1.5,IF(CV40="D",1,0)))))))</f>
        <v>0</v>
      </c>
      <c r="CX40" s="7" t="str">
        <f>TEXT(CW40,"0.0")</f>
        <v>0.0</v>
      </c>
      <c r="CY40" s="9">
        <v>3</v>
      </c>
      <c r="CZ40" s="28"/>
    </row>
    <row r="41" spans="1:104" ht="21.75" customHeight="1">
      <c r="A41" s="269">
        <v>18</v>
      </c>
      <c r="B41" s="269" t="s">
        <v>152</v>
      </c>
      <c r="C41" s="270" t="s">
        <v>186</v>
      </c>
      <c r="D41" s="271" t="s">
        <v>187</v>
      </c>
      <c r="E41" s="272" t="s">
        <v>188</v>
      </c>
      <c r="F41" s="459" t="s">
        <v>493</v>
      </c>
      <c r="G41" s="288" t="s">
        <v>445</v>
      </c>
      <c r="H41" s="279" t="s">
        <v>17</v>
      </c>
      <c r="I41" s="393" t="s">
        <v>467</v>
      </c>
      <c r="J41" s="436">
        <v>0</v>
      </c>
      <c r="K41" s="196" t="str">
        <f>TEXT(J41,"0.0")</f>
        <v>0.0</v>
      </c>
      <c r="L41" s="54" t="str">
        <f>IF(J41&gt;=8.5,"A",IF(J41&gt;=8,"B+",IF(J41&gt;=7,"B",IF(J41&gt;=6.5,"C+",IF(J41&gt;=5.5,"C",IF(J41&gt;=5,"D+",IF(J41&gt;=4,"D","F")))))))</f>
        <v>F</v>
      </c>
      <c r="M41" s="60">
        <f>IF(L41="A",4,IF(L41="B+",3.5,IF(L41="B",3,IF(L41="C+",2.5,IF(L41="C",2,IF(L41="D+",1.5,IF(L41="D",1,0)))))))</f>
        <v>0</v>
      </c>
      <c r="N41" s="70" t="str">
        <f>TEXT(M41,"0.0")</f>
        <v>0.0</v>
      </c>
      <c r="O41" s="34"/>
      <c r="P41" s="87"/>
      <c r="Q41" s="8" t="str">
        <f>IF(O41&gt;=8.5,"A",IF(O41&gt;=8,"B+",IF(O41&gt;=7,"B",IF(O41&gt;=6.5,"C+",IF(O41&gt;=5.5,"C",IF(O41&gt;=5,"D+",IF(O41&gt;=4,"D","F")))))))</f>
        <v>F</v>
      </c>
      <c r="R41" s="7">
        <f>IF(Q41="A",4,IF(Q41="B+",3.5,IF(Q41="B",3,IF(Q41="C+",2.5,IF(Q41="C",2,IF(Q41="D+",1.5,IF(Q41="D",1,0)))))))</f>
        <v>0</v>
      </c>
      <c r="S41" s="70" t="str">
        <f>TEXT(R41,"0.0")</f>
        <v>0.0</v>
      </c>
      <c r="T41" s="324">
        <v>2</v>
      </c>
      <c r="U41" s="147"/>
      <c r="V41" s="148"/>
      <c r="W41" s="5">
        <f>ROUND((T41*0.4+U41*0.6),1)</f>
        <v>0.8</v>
      </c>
      <c r="X41" s="6">
        <f>ROUND(MAX((T41*0.4+U41*0.6),(T41*0.4+V41*0.6)),1)</f>
        <v>0.8</v>
      </c>
      <c r="Y41" s="196" t="str">
        <f>TEXT(X41,"0.0")</f>
        <v>0.8</v>
      </c>
      <c r="Z41" s="8" t="str">
        <f>IF(X41&gt;=8.5,"A",IF(X41&gt;=8,"B+",IF(X41&gt;=7,"B",IF(X41&gt;=6.5,"C+",IF(X41&gt;=5.5,"C",IF(X41&gt;=5,"D+",IF(X41&gt;=4,"D","F")))))))</f>
        <v>F</v>
      </c>
      <c r="AA41" s="7">
        <f>IF(Z41="A",4,IF(Z41="B+",3.5,IF(Z41="B",3,IF(Z41="C+",2.5,IF(Z41="C",2,IF(Z41="D+",1.5,IF(Z41="D",1,0)))))))</f>
        <v>0</v>
      </c>
      <c r="AB41" s="7" t="str">
        <f>TEXT(AA41,"0.0")</f>
        <v>0.0</v>
      </c>
      <c r="AC41" s="9">
        <v>2</v>
      </c>
      <c r="AD41" s="28"/>
      <c r="AE41" s="372">
        <v>4.3</v>
      </c>
      <c r="AF41" s="4"/>
      <c r="AG41" s="374"/>
      <c r="AH41" s="5">
        <f>ROUND((AE41*0.4+AF41*0.6),1)</f>
        <v>1.7</v>
      </c>
      <c r="AI41" s="26">
        <f>ROUND(MAX((AE41*0.4+AF41*0.6),(AE41*0.4+AG41*0.6)),1)</f>
        <v>1.7</v>
      </c>
      <c r="AJ41" s="196" t="str">
        <f>TEXT(AI41,"0.0")</f>
        <v>1.7</v>
      </c>
      <c r="AK41" s="128" t="str">
        <f>IF(AI41&gt;=8.5,"A",IF(AI41&gt;=8,"B+",IF(AI41&gt;=7,"B",IF(AI41&gt;=6.5,"C+",IF(AI41&gt;=5.5,"C",IF(AI41&gt;=5,"D+",IF(AI41&gt;=4,"D","F")))))))</f>
        <v>F</v>
      </c>
      <c r="AL41" s="127">
        <f>IF(AK41="A",4,IF(AK41="B+",3.5,IF(AK41="B",3,IF(AK41="C+",2.5,IF(AK41="C",2,IF(AK41="D+",1.5,IF(AK41="D",1,0)))))))</f>
        <v>0</v>
      </c>
      <c r="AM41" s="127" t="str">
        <f>TEXT(AL41,"0.0")</f>
        <v>0.0</v>
      </c>
      <c r="AN41" s="9">
        <v>3</v>
      </c>
      <c r="AO41" s="380"/>
      <c r="AP41" s="87">
        <v>7.7</v>
      </c>
      <c r="AQ41" s="474"/>
      <c r="AR41" s="350"/>
      <c r="AS41" s="5">
        <f>ROUND((AP41*0.4+AQ41*0.6),1)</f>
        <v>3.1</v>
      </c>
      <c r="AT41" s="26">
        <f>ROUND(MAX((AP41*0.4+AQ41*0.6),(AP41*0.4+AR41*0.6)),1)</f>
        <v>3.1</v>
      </c>
      <c r="AU41" s="196" t="str">
        <f>TEXT(AT41,"0.0")</f>
        <v>3.1</v>
      </c>
      <c r="AV41" s="128" t="str">
        <f>IF(AT41&gt;=8.5,"A",IF(AT41&gt;=8,"B+",IF(AT41&gt;=7,"B",IF(AT41&gt;=6.5,"C+",IF(AT41&gt;=5.5,"C",IF(AT41&gt;=5,"D+",IF(AT41&gt;=4,"D","F")))))))</f>
        <v>F</v>
      </c>
      <c r="AW41" s="127">
        <f>IF(AV41="A",4,IF(AV41="B+",3.5,IF(AV41="B",3,IF(AV41="C+",2.5,IF(AV41="C",2,IF(AV41="D+",1.5,IF(AV41="D",1,0)))))))</f>
        <v>0</v>
      </c>
      <c r="AX41" s="127" t="str">
        <f>TEXT(AW41,"0.0")</f>
        <v>0.0</v>
      </c>
      <c r="AY41" s="353">
        <v>4</v>
      </c>
      <c r="AZ41" s="28"/>
      <c r="BA41" s="81"/>
      <c r="BB41" s="104"/>
      <c r="BC41" s="104"/>
      <c r="BD41" s="5">
        <f>ROUND((BA41*0.4+BB41*0.6),1)</f>
        <v>0</v>
      </c>
      <c r="BE41" s="6">
        <f>ROUND(MAX((BA41*0.4+BB41*0.6),(BA41*0.4+BC41*0.6)),1)</f>
        <v>0</v>
      </c>
      <c r="BF41" s="26"/>
      <c r="BG41" s="8" t="str">
        <f>IF(BE41&gt;=8.5,"A",IF(BE41&gt;=8,"B+",IF(BE41&gt;=7,"B",IF(BE41&gt;=6.5,"C+",IF(BE41&gt;=5.5,"C",IF(BE41&gt;=5,"D+",IF(BE41&gt;=4,"D","F")))))))</f>
        <v>F</v>
      </c>
      <c r="BH41" s="7">
        <f>IF(BG41="A",4,IF(BG41="B+",3.5,IF(BG41="B",3,IF(BG41="C+",2.5,IF(BG41="C",2,IF(BG41="D+",1.5,IF(BG41="D",1,0)))))))</f>
        <v>0</v>
      </c>
      <c r="BI41" s="7" t="str">
        <f>TEXT(BH41,"0.0")</f>
        <v>0.0</v>
      </c>
      <c r="BJ41" s="9">
        <v>2</v>
      </c>
      <c r="BK41" s="28"/>
      <c r="BL41" s="209"/>
      <c r="BM41" s="104"/>
      <c r="BN41" s="361"/>
      <c r="BO41" s="5">
        <f>ROUND((BL41*0.4+BM41*0.6),1)</f>
        <v>0</v>
      </c>
      <c r="BP41" s="26">
        <f>ROUND(MAX((BL41*0.4+BM41*0.6),(BL41*0.4+BN41*0.6)),1)</f>
        <v>0</v>
      </c>
      <c r="BQ41" s="196" t="str">
        <f>TEXT(BP41,"0.0")</f>
        <v>0.0</v>
      </c>
      <c r="BR41" s="365" t="str">
        <f>IF(BP41&gt;=8.5,"A",IF(BP41&gt;=8,"B+",IF(BP41&gt;=7,"B",IF(BP41&gt;=6.5,"C+",IF(BP41&gt;=5.5,"C",IF(BP41&gt;=5,"D+",IF(BP41&gt;=4,"D","F")))))))</f>
        <v>F</v>
      </c>
      <c r="BS41" s="7">
        <f>IF(BR41="A",4,IF(BR41="B+",3.5,IF(BR41="B",3,IF(BR41="C+",2.5,IF(BR41="C",2,IF(BR41="D+",1.5,IF(BR41="D",1,0)))))))</f>
        <v>0</v>
      </c>
      <c r="BT41" s="7" t="str">
        <f>TEXT(BS41,"0.0")</f>
        <v>0.0</v>
      </c>
      <c r="BU41" s="369">
        <v>2</v>
      </c>
      <c r="BV41" s="28"/>
      <c r="BW41" s="330">
        <v>1.2</v>
      </c>
      <c r="BX41" s="104"/>
      <c r="BY41" s="361"/>
      <c r="BZ41" s="5">
        <f>ROUND((BW41*0.4+BX41*0.6),1)</f>
        <v>0.5</v>
      </c>
      <c r="CA41" s="26">
        <f>ROUND(MAX((BW41*0.4+BX41*0.6),(BW41*0.4+BY41*0.6)),1)</f>
        <v>0.5</v>
      </c>
      <c r="CB41" s="196" t="str">
        <f>TEXT(CA41,"0.0")</f>
        <v>0.5</v>
      </c>
      <c r="CC41" s="128" t="str">
        <f>IF(CA41&gt;=8.5,"A",IF(CA41&gt;=8,"B+",IF(CA41&gt;=7,"B",IF(CA41&gt;=6.5,"C+",IF(CA41&gt;=5.5,"C",IF(CA41&gt;=5,"D+",IF(CA41&gt;=4,"D","F")))))))</f>
        <v>F</v>
      </c>
      <c r="CD41" s="127">
        <f>IF(CC41="A",4,IF(CC41="B+",3.5,IF(CC41="B",3,IF(CC41="C+",2.5,IF(CC41="C",2,IF(CC41="D+",1.5,IF(CC41="D",1,0)))))))</f>
        <v>0</v>
      </c>
      <c r="CE41" s="7" t="str">
        <f>TEXT(CD41,"0.0")</f>
        <v>0.0</v>
      </c>
      <c r="CF41" s="9">
        <v>3</v>
      </c>
      <c r="CG41" s="28"/>
      <c r="CH41" s="119">
        <f>AC41+AN41+AY41+CY41+BJ41+BU41+CF41</f>
        <v>19</v>
      </c>
      <c r="CI41" s="117"/>
      <c r="CJ41" s="112"/>
      <c r="CK41" s="113"/>
      <c r="CL41" s="114"/>
      <c r="CM41" s="115"/>
      <c r="CN41" s="113"/>
      <c r="CP41" s="152"/>
      <c r="CQ41" s="153"/>
      <c r="CR41" s="153"/>
      <c r="CS41" s="5">
        <f>ROUND((CP41*0.4+CQ41*0.6),1)</f>
        <v>0</v>
      </c>
      <c r="CT41" s="6">
        <f>ROUND(MAX((CP41*0.4+CQ41*0.6),(CP41*0.4+CR41*0.6)),1)</f>
        <v>0</v>
      </c>
      <c r="CU41" s="26"/>
      <c r="CV41" s="8" t="str">
        <f>IF(CT41&gt;=8.5,"A",IF(CT41&gt;=8,"B+",IF(CT41&gt;=7,"B",IF(CT41&gt;=6.5,"C+",IF(CT41&gt;=5.5,"C",IF(CT41&gt;=5,"D+",IF(CT41&gt;=4,"D","F")))))))</f>
        <v>F</v>
      </c>
      <c r="CW41" s="7">
        <f>IF(CV41="A",4,IF(CV41="B+",3.5,IF(CV41="B",3,IF(CV41="C+",2.5,IF(CV41="C",2,IF(CV41="D+",1.5,IF(CV41="D",1,0)))))))</f>
        <v>0</v>
      </c>
      <c r="CX41" s="7" t="str">
        <f>TEXT(CW41,"0.0")</f>
        <v>0.0</v>
      </c>
      <c r="CY41" s="9">
        <v>3</v>
      </c>
      <c r="CZ41" s="28"/>
    </row>
    <row r="42" spans="1:104" ht="19.5" customHeight="1">
      <c r="A42" s="269">
        <v>25</v>
      </c>
      <c r="B42" s="279" t="s">
        <v>152</v>
      </c>
      <c r="C42" s="280" t="s">
        <v>412</v>
      </c>
      <c r="D42" s="281" t="s">
        <v>413</v>
      </c>
      <c r="E42" s="282" t="s">
        <v>414</v>
      </c>
      <c r="F42" s="459" t="s">
        <v>493</v>
      </c>
      <c r="G42" s="288" t="s">
        <v>452</v>
      </c>
      <c r="H42" s="279" t="s">
        <v>17</v>
      </c>
      <c r="I42" s="393" t="s">
        <v>469</v>
      </c>
      <c r="J42" s="439"/>
      <c r="K42" s="196" t="str">
        <f>TEXT(J42,"0.0")</f>
        <v>0.0</v>
      </c>
      <c r="L42" s="54" t="str">
        <f>IF(J42&gt;=8.5,"A",IF(J42&gt;=8,"B+",IF(J42&gt;=7,"B",IF(J42&gt;=6.5,"C+",IF(J42&gt;=5.5,"C",IF(J42&gt;=5,"D+",IF(J42&gt;=4,"D","F")))))))</f>
        <v>F</v>
      </c>
      <c r="M42" s="60">
        <f>IF(L42="A",4,IF(L42="B+",3.5,IF(L42="B",3,IF(L42="C+",2.5,IF(L42="C",2,IF(L42="D+",1.5,IF(L42="D",1,0)))))))</f>
        <v>0</v>
      </c>
      <c r="N42" s="80" t="str">
        <f>TEXT(M42,"0.0")</f>
        <v>0.0</v>
      </c>
      <c r="O42" s="233"/>
      <c r="P42" s="225"/>
      <c r="Q42" s="125" t="str">
        <f>IF(O42&gt;=8.5,"A",IF(O42&gt;=8,"B+",IF(O42&gt;=7,"B",IF(O42&gt;=6.5,"C+",IF(O42&gt;=5.5,"C",IF(O42&gt;=5,"D+",IF(O42&gt;=4,"D","F")))))))</f>
        <v>F</v>
      </c>
      <c r="R42" s="126">
        <f>IF(Q42="A",4,IF(Q42="B+",3.5,IF(Q42="B",3,IF(Q42="C+",2.5,IF(Q42="C",2,IF(Q42="D+",1.5,IF(Q42="D",1,0)))))))</f>
        <v>0</v>
      </c>
      <c r="S42" s="80" t="str">
        <f>TEXT(R42,"0.0")</f>
        <v>0.0</v>
      </c>
      <c r="T42" s="328">
        <v>2</v>
      </c>
      <c r="U42" s="334"/>
      <c r="V42" s="334"/>
      <c r="W42" s="5">
        <f>ROUND((T42*0.4+U42*0.6),1)</f>
        <v>0.8</v>
      </c>
      <c r="X42" s="124">
        <f>ROUND(MAX((T42*0.4+U42*0.6),(T42*0.4+V42*0.6)),1)</f>
        <v>0.8</v>
      </c>
      <c r="Y42" s="196" t="str">
        <f>TEXT(X42,"0.0")</f>
        <v>0.8</v>
      </c>
      <c r="Z42" s="125" t="str">
        <f>IF(X42&gt;=8.5,"A",IF(X42&gt;=8,"B+",IF(X42&gt;=7,"B",IF(X42&gt;=6.5,"C+",IF(X42&gt;=5.5,"C",IF(X42&gt;=5,"D+",IF(X42&gt;=4,"D","F")))))))</f>
        <v>F</v>
      </c>
      <c r="AA42" s="126">
        <f>IF(Z42="A",4,IF(Z42="B+",3.5,IF(Z42="B",3,IF(Z42="C+",2.5,IF(Z42="C",2,IF(Z42="D+",1.5,IF(Z42="D",1,0)))))))</f>
        <v>0</v>
      </c>
      <c r="AB42" s="126" t="str">
        <f>TEXT(AA42,"0.0")</f>
        <v>0.0</v>
      </c>
      <c r="AC42" s="64">
        <v>2</v>
      </c>
      <c r="AD42" s="28"/>
      <c r="AE42" s="341">
        <v>4.2</v>
      </c>
      <c r="AF42" s="359"/>
      <c r="AG42" s="232"/>
      <c r="AH42" s="5">
        <f>ROUND((AE42*0.4+AF42*0.6),1)</f>
        <v>1.7</v>
      </c>
      <c r="AI42" s="26">
        <f>ROUND(MAX((AE42*0.4+AF42*0.6),(AE42*0.4+AG42*0.6)),1)</f>
        <v>1.7</v>
      </c>
      <c r="AJ42" s="196" t="str">
        <f>TEXT(AI42,"0.0")</f>
        <v>1.7</v>
      </c>
      <c r="AK42" s="128" t="str">
        <f>IF(AI42&gt;=8.5,"A",IF(AI42&gt;=8,"B+",IF(AI42&gt;=7,"B",IF(AI42&gt;=6.5,"C+",IF(AI42&gt;=5.5,"C",IF(AI42&gt;=5,"D+",IF(AI42&gt;=4,"D","F")))))))</f>
        <v>F</v>
      </c>
      <c r="AL42" s="127">
        <f>IF(AK42="A",4,IF(AK42="B+",3.5,IF(AK42="B",3,IF(AK42="C+",2.5,IF(AK42="C",2,IF(AK42="D+",1.5,IF(AK42="D",1,0)))))))</f>
        <v>0</v>
      </c>
      <c r="AM42" s="127" t="str">
        <f>TEXT(AL42,"0.0")</f>
        <v>0.0</v>
      </c>
      <c r="AN42" s="9">
        <v>3</v>
      </c>
      <c r="AO42" s="380"/>
      <c r="AP42" s="341"/>
      <c r="AQ42" s="225"/>
      <c r="AR42" s="232"/>
      <c r="AS42" s="5">
        <f>ROUND((AP42*0.4+AQ42*0.6),1)</f>
        <v>0</v>
      </c>
      <c r="AT42" s="26">
        <f>ROUND(MAX((AP42*0.4+AQ42*0.6),(AP42*0.4+AR42*0.6)),1)</f>
        <v>0</v>
      </c>
      <c r="AU42" s="196" t="str">
        <f>TEXT(AT42,"0.0")</f>
        <v>0.0</v>
      </c>
      <c r="AV42" s="128" t="str">
        <f>IF(AT42&gt;=8.5,"A",IF(AT42&gt;=8,"B+",IF(AT42&gt;=7,"B",IF(AT42&gt;=6.5,"C+",IF(AT42&gt;=5.5,"C",IF(AT42&gt;=5,"D+",IF(AT42&gt;=4,"D","F")))))))</f>
        <v>F</v>
      </c>
      <c r="AW42" s="127">
        <f>IF(AV42="A",4,IF(AV42="B+",3.5,IF(AV42="B",3,IF(AV42="C+",2.5,IF(AV42="C",2,IF(AV42="D+",1.5,IF(AV42="D",1,0)))))))</f>
        <v>0</v>
      </c>
      <c r="AX42" s="127" t="str">
        <f>TEXT(AW42,"0.0")</f>
        <v>0.0</v>
      </c>
      <c r="AY42" s="354">
        <v>4</v>
      </c>
      <c r="AZ42" s="355"/>
      <c r="BA42" s="233"/>
      <c r="BB42" s="225"/>
      <c r="BC42" s="225"/>
      <c r="BD42" s="63">
        <f>ROUND((BA42*0.4+BB42*0.6),1)</f>
        <v>0</v>
      </c>
      <c r="BE42" s="124">
        <f>ROUND(MAX((BA42*0.4+BB42*0.6),(BA42*0.4+BC42*0.6)),1)</f>
        <v>0</v>
      </c>
      <c r="BF42" s="124"/>
      <c r="BG42" s="125" t="str">
        <f>IF(BE42&gt;=8.5,"A",IF(BE42&gt;=8,"B+",IF(BE42&gt;=7,"B",IF(BE42&gt;=6.5,"C+",IF(BE42&gt;=5.5,"C",IF(BE42&gt;=5,"D+",IF(BE42&gt;=4,"D","F")))))))</f>
        <v>F</v>
      </c>
      <c r="BH42" s="126">
        <f>IF(BG42="A",4,IF(BG42="B+",3.5,IF(BG42="B",3,IF(BG42="C+",2.5,IF(BG42="C",2,IF(BG42="D+",1.5,IF(BG42="D",1,0)))))))</f>
        <v>0</v>
      </c>
      <c r="BI42" s="126" t="str">
        <f>TEXT(BH42,"0.0")</f>
        <v>0.0</v>
      </c>
      <c r="BJ42" s="64">
        <v>2</v>
      </c>
      <c r="BK42" s="232"/>
      <c r="BL42" s="309"/>
      <c r="BM42" s="334"/>
      <c r="BN42" s="232"/>
      <c r="BO42" s="5">
        <f>ROUND((BL42*0.4+BM42*0.6),1)</f>
        <v>0</v>
      </c>
      <c r="BP42" s="26">
        <f>ROUND(MAX((BL42*0.4+BM42*0.6),(BL42*0.4+BN42*0.6)),1)</f>
        <v>0</v>
      </c>
      <c r="BQ42" s="196" t="str">
        <f>TEXT(BP42,"0.0")</f>
        <v>0.0</v>
      </c>
      <c r="BR42" s="366" t="str">
        <f>IF(BP42&gt;=8.5,"A",IF(BP42&gt;=8,"B+",IF(BP42&gt;=7,"B",IF(BP42&gt;=6.5,"C+",IF(BP42&gt;=5.5,"C",IF(BP42&gt;=5,"D+",IF(BP42&gt;=4,"D","F")))))))</f>
        <v>F</v>
      </c>
      <c r="BS42" s="126">
        <f>IF(BR42="A",4,IF(BR42="B+",3.5,IF(BR42="B",3,IF(BR42="C+",2.5,IF(BR42="C",2,IF(BR42="D+",1.5,IF(BR42="D",1,0)))))))</f>
        <v>0</v>
      </c>
      <c r="BT42" s="126" t="str">
        <f>TEXT(BS42,"0.0")</f>
        <v>0.0</v>
      </c>
      <c r="BU42" s="370">
        <v>2</v>
      </c>
      <c r="BV42" s="28"/>
      <c r="BW42" s="341">
        <v>3.3</v>
      </c>
      <c r="BX42" s="359"/>
      <c r="BY42" s="232"/>
      <c r="BZ42" s="5">
        <f>ROUND((BW42*0.4+BX42*0.6),1)</f>
        <v>1.3</v>
      </c>
      <c r="CA42" s="26">
        <f>ROUND(MAX((BW42*0.4+BX42*0.6),(BW42*0.4+BY42*0.6)),1)</f>
        <v>1.3</v>
      </c>
      <c r="CB42" s="196" t="str">
        <f>TEXT(CA42,"0.0")</f>
        <v>1.3</v>
      </c>
      <c r="CC42" s="128" t="str">
        <f>IF(CA42&gt;=8.5,"A",IF(CA42&gt;=8,"B+",IF(CA42&gt;=7,"B",IF(CA42&gt;=6.5,"C+",IF(CA42&gt;=5.5,"C",IF(CA42&gt;=5,"D+",IF(CA42&gt;=4,"D","F")))))))</f>
        <v>F</v>
      </c>
      <c r="CD42" s="127">
        <f>IF(CC42="A",4,IF(CC42="B+",3.5,IF(CC42="B",3,IF(CC42="C+",2.5,IF(CC42="C",2,IF(CC42="D+",1.5,IF(CC42="D",1,0)))))))</f>
        <v>0</v>
      </c>
      <c r="CE42" s="126" t="str">
        <f>TEXT(CD42,"0.0")</f>
        <v>0.0</v>
      </c>
      <c r="CF42" s="64">
        <v>3</v>
      </c>
      <c r="CG42" s="28"/>
      <c r="CH42" s="195">
        <f>AC42+AN42+AY42+CY42+BJ42+BU42+CF42</f>
        <v>19</v>
      </c>
      <c r="CI42" s="225"/>
      <c r="CJ42" s="225"/>
      <c r="CK42" s="225"/>
      <c r="CL42" s="225"/>
      <c r="CM42" s="225"/>
      <c r="CN42" s="225"/>
      <c r="CO42" s="225"/>
      <c r="CP42" s="233"/>
      <c r="CQ42" s="225"/>
      <c r="CR42" s="225"/>
      <c r="CS42" s="221">
        <f>ROUND((CP42*0.4+CQ42*0.6),1)</f>
        <v>0</v>
      </c>
      <c r="CT42" s="222">
        <f>ROUND(MAX((CP42*0.4+CQ42*0.6),(CP42*0.4+CR42*0.6)),1)</f>
        <v>0</v>
      </c>
      <c r="CU42" s="222"/>
      <c r="CV42" s="223" t="str">
        <f>IF(CT42&gt;=8.5,"A",IF(CT42&gt;=8,"B+",IF(CT42&gt;=7,"B",IF(CT42&gt;=6.5,"C+",IF(CT42&gt;=5.5,"C",IF(CT42&gt;=5,"D+",IF(CT42&gt;=4,"D","F")))))))</f>
        <v>F</v>
      </c>
      <c r="CW42" s="266">
        <f>IF(CV42="A",4,IF(CV42="B+",3.5,IF(CV42="B",3,IF(CV42="C+",2.5,IF(CV42="C",2,IF(CV42="D+",1.5,IF(CV42="D",1,0)))))))</f>
        <v>0</v>
      </c>
      <c r="CX42" s="126" t="str">
        <f>TEXT(CW42,"0.0")</f>
        <v>0.0</v>
      </c>
      <c r="CY42" s="64">
        <v>3</v>
      </c>
      <c r="CZ42" s="355"/>
    </row>
    <row r="45" spans="1:104" ht="17.25" customHeight="1">
      <c r="AZ45" s="225"/>
    </row>
  </sheetData>
  <autoFilter ref="A1:CO31"/>
  <pageMargins left="0" right="0" top="0" bottom="0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CK9</vt:lpstr>
      <vt:lpstr>CKT18</vt:lpstr>
      <vt:lpstr>'CK9'!Print_Titles</vt:lpstr>
      <vt:lpstr>'CKT18'!Print_Titles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Admin</dc:creator>
  <cp:lastModifiedBy>yjhurtfjhfgjh</cp:lastModifiedBy>
  <dcterms:created xsi:type="dcterms:W3CDTF">1996-10-14T23:33:28Z</dcterms:created>
  <dcterms:modified xsi:type="dcterms:W3CDTF">2021-03-11T03:12:09Z</dcterms:modified>
</cp:coreProperties>
</file>